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255" windowHeight="13545" tabRatio="720" activeTab="5"/>
  </bookViews>
  <sheets>
    <sheet name="Cir7_CUMsArt1°yMRdeArt2°" sheetId="1" r:id="rId1"/>
    <sheet name="Cir7_PorLaboratorio" sheetId="2" r:id="rId2"/>
    <sheet name="SoloDisponiblesMR" sheetId="6" r:id="rId3"/>
    <sheet name="SoloDisponiblesLF" sheetId="7" r:id="rId4"/>
    <sheet name="Trino1" sheetId="8" r:id="rId5"/>
    <sheet name="Trino2" sheetId="9" r:id="rId6"/>
    <sheet name="Trino3" sheetId="11" r:id="rId7"/>
    <sheet name="Trino4" sheetId="10" r:id="rId8"/>
    <sheet name="FuenteAnticonceptivVMI-CFNjul18" sheetId="3" r:id="rId9"/>
    <sheet name="MR_EnCircular7" sheetId="4" r:id="rId10"/>
    <sheet name="MR_NoCircular7" sheetId="5" r:id="rId11"/>
  </sheets>
  <calcPr calcId="124519"/>
</workbook>
</file>

<file path=xl/calcChain.xml><?xml version="1.0" encoding="utf-8"?>
<calcChain xmlns="http://schemas.openxmlformats.org/spreadsheetml/2006/main">
  <c r="AF25" i="9"/>
  <c r="AB26" i="11"/>
  <c r="AJ9"/>
  <c r="AK9" s="1"/>
  <c r="AI9"/>
  <c r="AH9"/>
  <c r="AG9"/>
  <c r="AA26"/>
  <c r="Y10"/>
  <c r="Y11"/>
  <c r="AB25"/>
  <c r="AA25"/>
  <c r="X25"/>
  <c r="W25"/>
  <c r="AE12"/>
  <c r="AF12" s="1"/>
  <c r="AC12"/>
  <c r="Y12"/>
  <c r="AC11"/>
  <c r="AE10"/>
  <c r="AF10" s="1"/>
  <c r="AC10"/>
  <c r="AE9"/>
  <c r="AF9" s="1"/>
  <c r="AC9"/>
  <c r="Y9"/>
  <c r="AE8"/>
  <c r="AF8" s="1"/>
  <c r="AC8"/>
  <c r="Y8"/>
  <c r="AE7"/>
  <c r="AF7" s="1"/>
  <c r="AC7"/>
  <c r="AC6"/>
  <c r="Y6"/>
  <c r="AC5"/>
  <c r="Y5"/>
  <c r="AJ4"/>
  <c r="AK4" s="1"/>
  <c r="AG4"/>
  <c r="AE4"/>
  <c r="AI4" s="1"/>
  <c r="AC4"/>
  <c r="T4"/>
  <c r="T5" s="1"/>
  <c r="T6" s="1"/>
  <c r="T7" s="1"/>
  <c r="T8" s="1"/>
  <c r="T9" s="1"/>
  <c r="T10" s="1"/>
  <c r="T11" s="1"/>
  <c r="T12" s="1"/>
  <c r="AJ3"/>
  <c r="AG3"/>
  <c r="AE3"/>
  <c r="AI3" s="1"/>
  <c r="AC3"/>
  <c r="N54" i="6"/>
  <c r="M54"/>
  <c r="N56"/>
  <c r="M56"/>
  <c r="O56" s="1"/>
  <c r="O55"/>
  <c r="AB25" i="10"/>
  <c r="AA25"/>
  <c r="AK12"/>
  <c r="AJ12"/>
  <c r="AI12"/>
  <c r="AH12"/>
  <c r="AG12"/>
  <c r="AJ4"/>
  <c r="AK4" s="1"/>
  <c r="AI4"/>
  <c r="AH4"/>
  <c r="AG4"/>
  <c r="AJ3"/>
  <c r="AK3" s="1"/>
  <c r="AI3"/>
  <c r="AH3"/>
  <c r="AG3"/>
  <c r="AE11"/>
  <c r="AF11" s="1"/>
  <c r="AE10"/>
  <c r="AF10" s="1"/>
  <c r="AE9"/>
  <c r="AF9" s="1"/>
  <c r="AE8"/>
  <c r="AF8" s="1"/>
  <c r="AE7"/>
  <c r="AF7" s="1"/>
  <c r="AE6"/>
  <c r="AF6" s="1"/>
  <c r="AE5"/>
  <c r="AF5" s="1"/>
  <c r="AE4"/>
  <c r="AF4" s="1"/>
  <c r="AE3"/>
  <c r="AF3" s="1"/>
  <c r="AB24"/>
  <c r="AA24"/>
  <c r="X24"/>
  <c r="W24"/>
  <c r="AC11"/>
  <c r="AC10"/>
  <c r="AC9"/>
  <c r="Y9"/>
  <c r="AC8"/>
  <c r="Y8"/>
  <c r="AC7"/>
  <c r="AC6"/>
  <c r="Y6"/>
  <c r="AC5"/>
  <c r="Y5"/>
  <c r="AC4"/>
  <c r="Y4"/>
  <c r="T4"/>
  <c r="T5" s="1"/>
  <c r="T6" s="1"/>
  <c r="T7" s="1"/>
  <c r="T8" s="1"/>
  <c r="T9" s="1"/>
  <c r="T10" s="1"/>
  <c r="T11" s="1"/>
  <c r="AC3"/>
  <c r="Y3"/>
  <c r="AB26" i="9"/>
  <c r="AA26"/>
  <c r="AB25"/>
  <c r="AA25"/>
  <c r="X25"/>
  <c r="W25"/>
  <c r="AF12"/>
  <c r="AE12"/>
  <c r="AC12"/>
  <c r="Y12"/>
  <c r="AK11"/>
  <c r="AJ11"/>
  <c r="AG11"/>
  <c r="AE11"/>
  <c r="AF11" s="1"/>
  <c r="AH11" s="1"/>
  <c r="AC11"/>
  <c r="AE10"/>
  <c r="AF10" s="1"/>
  <c r="AC10"/>
  <c r="AF9"/>
  <c r="AE9"/>
  <c r="AC9"/>
  <c r="Y9"/>
  <c r="AF8"/>
  <c r="AE8"/>
  <c r="AC8"/>
  <c r="Y8"/>
  <c r="AE7"/>
  <c r="AF7" s="1"/>
  <c r="AC7"/>
  <c r="Y7"/>
  <c r="AF6"/>
  <c r="AE6"/>
  <c r="AC6"/>
  <c r="Y6"/>
  <c r="AE5"/>
  <c r="AF5" s="1"/>
  <c r="AC5"/>
  <c r="Y5"/>
  <c r="AJ4"/>
  <c r="AK4" s="1"/>
  <c r="AG4"/>
  <c r="AE4"/>
  <c r="AF4" s="1"/>
  <c r="AH4" s="1"/>
  <c r="AC4"/>
  <c r="Y4"/>
  <c r="T4"/>
  <c r="T5" s="1"/>
  <c r="T6" s="1"/>
  <c r="T7" s="1"/>
  <c r="T8" s="1"/>
  <c r="T9" s="1"/>
  <c r="T10" s="1"/>
  <c r="T11" s="1"/>
  <c r="T12" s="1"/>
  <c r="AJ3"/>
  <c r="AJ13" s="1"/>
  <c r="AG3"/>
  <c r="AG13" s="1"/>
  <c r="AE3"/>
  <c r="AF3" s="1"/>
  <c r="AH3" s="1"/>
  <c r="AH13" s="1"/>
  <c r="AC3"/>
  <c r="Y3"/>
  <c r="AI13" i="11" l="1"/>
  <c r="AJ13"/>
  <c r="AG13"/>
  <c r="AF4"/>
  <c r="AH4" s="1"/>
  <c r="AF3"/>
  <c r="AH3" s="1"/>
  <c r="AK3"/>
  <c r="AK13" s="1"/>
  <c r="AI3" i="9"/>
  <c r="AK3"/>
  <c r="AK13" s="1"/>
  <c r="AI4"/>
  <c r="AI11"/>
  <c r="D18" i="8"/>
  <c r="C18"/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J56"/>
  <c r="K55"/>
  <c r="K29"/>
  <c r="L29" s="1"/>
  <c r="K23"/>
  <c r="A3"/>
  <c r="A4" s="1"/>
  <c r="A5" s="1"/>
  <c r="L48" i="6"/>
  <c r="L2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3"/>
  <c r="K53"/>
  <c r="K48"/>
  <c r="K20"/>
  <c r="K7"/>
  <c r="J56"/>
  <c r="K55"/>
  <c r="K39"/>
  <c r="K5"/>
  <c r="BU69" i="5"/>
  <c r="BV69" s="1"/>
  <c r="BW69" s="1"/>
  <c r="BT69"/>
  <c r="BU68"/>
  <c r="BT68"/>
  <c r="BV68" s="1"/>
  <c r="BW68" s="1"/>
  <c r="BU67"/>
  <c r="BV67" s="1"/>
  <c r="BW67" s="1"/>
  <c r="BT67"/>
  <c r="BU66"/>
  <c r="BT66"/>
  <c r="BV66" s="1"/>
  <c r="BW66" s="1"/>
  <c r="BU65"/>
  <c r="BV65" s="1"/>
  <c r="BW65" s="1"/>
  <c r="BT65"/>
  <c r="BU64"/>
  <c r="BT64"/>
  <c r="BV64" s="1"/>
  <c r="BW64" s="1"/>
  <c r="BU63"/>
  <c r="BV63" s="1"/>
  <c r="BW63" s="1"/>
  <c r="BT63"/>
  <c r="BU62"/>
  <c r="BV62" s="1"/>
  <c r="BW62" s="1"/>
  <c r="BT62"/>
  <c r="BU61"/>
  <c r="BV61" s="1"/>
  <c r="BW61" s="1"/>
  <c r="BT61"/>
  <c r="BU60"/>
  <c r="BT60"/>
  <c r="BV60" s="1"/>
  <c r="BW60" s="1"/>
  <c r="BU59"/>
  <c r="BV59" s="1"/>
  <c r="BW59" s="1"/>
  <c r="BT59"/>
  <c r="BU58"/>
  <c r="BT58"/>
  <c r="BV58" s="1"/>
  <c r="BW58" s="1"/>
  <c r="BU57"/>
  <c r="BV57" s="1"/>
  <c r="BW57" s="1"/>
  <c r="BT57"/>
  <c r="BU56"/>
  <c r="BV56" s="1"/>
  <c r="BW56" s="1"/>
  <c r="BT56"/>
  <c r="BU55"/>
  <c r="BV55" s="1"/>
  <c r="BW55" s="1"/>
  <c r="BT55"/>
  <c r="BU54"/>
  <c r="BV54" s="1"/>
  <c r="BW54" s="1"/>
  <c r="BT54"/>
  <c r="BU53"/>
  <c r="BV53" s="1"/>
  <c r="BW53" s="1"/>
  <c r="BT53"/>
  <c r="BU52"/>
  <c r="BV52" s="1"/>
  <c r="BW52" s="1"/>
  <c r="BT52"/>
  <c r="BU51"/>
  <c r="BV51" s="1"/>
  <c r="BW51" s="1"/>
  <c r="BT51"/>
  <c r="BU50"/>
  <c r="BV50" s="1"/>
  <c r="BW50" s="1"/>
  <c r="BT50"/>
  <c r="BU49"/>
  <c r="BV49" s="1"/>
  <c r="BW49" s="1"/>
  <c r="BT49"/>
  <c r="BU48"/>
  <c r="BV48" s="1"/>
  <c r="BW48" s="1"/>
  <c r="BT48"/>
  <c r="BU47"/>
  <c r="BT47"/>
  <c r="BV47" s="1"/>
  <c r="BW47" s="1"/>
  <c r="BU46"/>
  <c r="BV46" s="1"/>
  <c r="BW46" s="1"/>
  <c r="BT46"/>
  <c r="BU45"/>
  <c r="BV45" s="1"/>
  <c r="BW45" s="1"/>
  <c r="BT45"/>
  <c r="BU44"/>
  <c r="BV44" s="1"/>
  <c r="BW44" s="1"/>
  <c r="BT44"/>
  <c r="BU43"/>
  <c r="BV43" s="1"/>
  <c r="BW43" s="1"/>
  <c r="BT43"/>
  <c r="BU42"/>
  <c r="BV42" s="1"/>
  <c r="BW42" s="1"/>
  <c r="BT42"/>
  <c r="BU41"/>
  <c r="BT41"/>
  <c r="BV41" s="1"/>
  <c r="BW41" s="1"/>
  <c r="BU40"/>
  <c r="BV40" s="1"/>
  <c r="BW40" s="1"/>
  <c r="BT40"/>
  <c r="BU39"/>
  <c r="BV39" s="1"/>
  <c r="BW39" s="1"/>
  <c r="BT39"/>
  <c r="BU38"/>
  <c r="BV38" s="1"/>
  <c r="BW38" s="1"/>
  <c r="BT38"/>
  <c r="BU37"/>
  <c r="BV37" s="1"/>
  <c r="BW37" s="1"/>
  <c r="BT37"/>
  <c r="BU36"/>
  <c r="BV36" s="1"/>
  <c r="BW36" s="1"/>
  <c r="BT36"/>
  <c r="BU35"/>
  <c r="BV35" s="1"/>
  <c r="BW35" s="1"/>
  <c r="BT35"/>
  <c r="BU34"/>
  <c r="BV34" s="1"/>
  <c r="BW34" s="1"/>
  <c r="BT34"/>
  <c r="BU33"/>
  <c r="BV33" s="1"/>
  <c r="BW33" s="1"/>
  <c r="BT33"/>
  <c r="BU32"/>
  <c r="BV32" s="1"/>
  <c r="BW32" s="1"/>
  <c r="BT32"/>
  <c r="BU31"/>
  <c r="BV31" s="1"/>
  <c r="BW31" s="1"/>
  <c r="BT31"/>
  <c r="BU30"/>
  <c r="BV30" s="1"/>
  <c r="BW30" s="1"/>
  <c r="BT30"/>
  <c r="BU29"/>
  <c r="BV29" s="1"/>
  <c r="BW29" s="1"/>
  <c r="BT29"/>
  <c r="BU28"/>
  <c r="BV28" s="1"/>
  <c r="BW28" s="1"/>
  <c r="BT28"/>
  <c r="BU27"/>
  <c r="BV27" s="1"/>
  <c r="BW27" s="1"/>
  <c r="BT27"/>
  <c r="BU26"/>
  <c r="BV26" s="1"/>
  <c r="BW26" s="1"/>
  <c r="BT26"/>
  <c r="BU25"/>
  <c r="BV25" s="1"/>
  <c r="BW25" s="1"/>
  <c r="BT25"/>
  <c r="BU24"/>
  <c r="BV24" s="1"/>
  <c r="BW24" s="1"/>
  <c r="BT24"/>
  <c r="BU23"/>
  <c r="BV23" s="1"/>
  <c r="BW23" s="1"/>
  <c r="BT23"/>
  <c r="BU22"/>
  <c r="BV22" s="1"/>
  <c r="BW22" s="1"/>
  <c r="BT22"/>
  <c r="BU21"/>
  <c r="BV21" s="1"/>
  <c r="BW21" s="1"/>
  <c r="BT21"/>
  <c r="BU20"/>
  <c r="BV20" s="1"/>
  <c r="BW20" s="1"/>
  <c r="BT20"/>
  <c r="BU19"/>
  <c r="BV19" s="1"/>
  <c r="BW19" s="1"/>
  <c r="BT19"/>
  <c r="BU18"/>
  <c r="BV18" s="1"/>
  <c r="BW18" s="1"/>
  <c r="BT18"/>
  <c r="BU17"/>
  <c r="BV17" s="1"/>
  <c r="BW17" s="1"/>
  <c r="BT17"/>
  <c r="BU16"/>
  <c r="BV16" s="1"/>
  <c r="BW16" s="1"/>
  <c r="BT16"/>
  <c r="BU15"/>
  <c r="BV15" s="1"/>
  <c r="BW15" s="1"/>
  <c r="BT15"/>
  <c r="BU14"/>
  <c r="BV14" s="1"/>
  <c r="BW14" s="1"/>
  <c r="BT14"/>
  <c r="BU13"/>
  <c r="BT13"/>
  <c r="BV13" s="1"/>
  <c r="BW13" s="1"/>
  <c r="BU12"/>
  <c r="BV12" s="1"/>
  <c r="BW12" s="1"/>
  <c r="BT12"/>
  <c r="BU11"/>
  <c r="BV11" s="1"/>
  <c r="BW11" s="1"/>
  <c r="BT11"/>
  <c r="BU10"/>
  <c r="BV10" s="1"/>
  <c r="BW10" s="1"/>
  <c r="BT10"/>
  <c r="BU9"/>
  <c r="BV9" s="1"/>
  <c r="BW9" s="1"/>
  <c r="BT9"/>
  <c r="BU8"/>
  <c r="BV8" s="1"/>
  <c r="BW8" s="1"/>
  <c r="BT8"/>
  <c r="BU7"/>
  <c r="BV7" s="1"/>
  <c r="BW7" s="1"/>
  <c r="BT7"/>
  <c r="BU6"/>
  <c r="BV6" s="1"/>
  <c r="BW6" s="1"/>
  <c r="BT6"/>
  <c r="BU5"/>
  <c r="BV5" s="1"/>
  <c r="BW5" s="1"/>
  <c r="BT5"/>
  <c r="BU4"/>
  <c r="BV4" s="1"/>
  <c r="BW4" s="1"/>
  <c r="BT4"/>
  <c r="BU3"/>
  <c r="BV3" s="1"/>
  <c r="BW3" s="1"/>
  <c r="BT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BU2"/>
  <c r="BU70" s="1"/>
  <c r="BT2"/>
  <c r="BV2" s="1"/>
  <c r="BW2" s="1"/>
  <c r="BU104" i="4"/>
  <c r="BV104" s="1"/>
  <c r="BW104" s="1"/>
  <c r="BT104"/>
  <c r="BU103"/>
  <c r="BT103"/>
  <c r="BV103" s="1"/>
  <c r="BW103" s="1"/>
  <c r="BU102"/>
  <c r="BV102" s="1"/>
  <c r="BW102" s="1"/>
  <c r="BT102"/>
  <c r="BU101"/>
  <c r="BT101"/>
  <c r="BV101" s="1"/>
  <c r="BW101" s="1"/>
  <c r="BU100"/>
  <c r="BV100" s="1"/>
  <c r="BW100" s="1"/>
  <c r="BT100"/>
  <c r="BU99"/>
  <c r="BT99"/>
  <c r="BV99" s="1"/>
  <c r="BW99" s="1"/>
  <c r="BU98"/>
  <c r="BV98" s="1"/>
  <c r="BW98" s="1"/>
  <c r="BT98"/>
  <c r="BU97"/>
  <c r="BT97"/>
  <c r="BV97" s="1"/>
  <c r="BW97" s="1"/>
  <c r="BU96"/>
  <c r="BV96" s="1"/>
  <c r="BW96" s="1"/>
  <c r="BT96"/>
  <c r="BU95"/>
  <c r="BT95"/>
  <c r="BV95" s="1"/>
  <c r="BW95" s="1"/>
  <c r="BU94"/>
  <c r="BV94" s="1"/>
  <c r="BW94" s="1"/>
  <c r="BT94"/>
  <c r="BU93"/>
  <c r="BT93"/>
  <c r="BV93" s="1"/>
  <c r="BW93" s="1"/>
  <c r="BU92"/>
  <c r="BV92" s="1"/>
  <c r="BW92" s="1"/>
  <c r="BT92"/>
  <c r="BU91"/>
  <c r="BT91"/>
  <c r="BV91" s="1"/>
  <c r="BW91" s="1"/>
  <c r="BU90"/>
  <c r="BV90" s="1"/>
  <c r="BW90" s="1"/>
  <c r="BT90"/>
  <c r="BU89"/>
  <c r="BT89"/>
  <c r="BV89" s="1"/>
  <c r="BW89" s="1"/>
  <c r="BU88"/>
  <c r="BV88" s="1"/>
  <c r="BW88" s="1"/>
  <c r="BT88"/>
  <c r="BU87"/>
  <c r="BT87"/>
  <c r="BV87" s="1"/>
  <c r="BW87" s="1"/>
  <c r="BU86"/>
  <c r="BV86" s="1"/>
  <c r="BW86" s="1"/>
  <c r="BT86"/>
  <c r="BU85"/>
  <c r="BT85"/>
  <c r="BV85" s="1"/>
  <c r="BW85" s="1"/>
  <c r="BU84"/>
  <c r="BV84" s="1"/>
  <c r="BW84" s="1"/>
  <c r="BT84"/>
  <c r="BU83"/>
  <c r="BT83"/>
  <c r="BV83" s="1"/>
  <c r="BW83" s="1"/>
  <c r="BU82"/>
  <c r="BV82" s="1"/>
  <c r="BW82" s="1"/>
  <c r="BT82"/>
  <c r="BU81"/>
  <c r="BT81"/>
  <c r="BV81" s="1"/>
  <c r="BW81" s="1"/>
  <c r="BU80"/>
  <c r="BV80" s="1"/>
  <c r="BW80" s="1"/>
  <c r="BT80"/>
  <c r="BU79"/>
  <c r="BT79"/>
  <c r="BV79" s="1"/>
  <c r="BW79" s="1"/>
  <c r="BU78"/>
  <c r="BV78" s="1"/>
  <c r="BW78" s="1"/>
  <c r="BT78"/>
  <c r="BU77"/>
  <c r="BT77"/>
  <c r="BV77" s="1"/>
  <c r="BW77" s="1"/>
  <c r="BU76"/>
  <c r="BV76" s="1"/>
  <c r="BW76" s="1"/>
  <c r="BT76"/>
  <c r="BU75"/>
  <c r="BT75"/>
  <c r="BV75" s="1"/>
  <c r="BW75" s="1"/>
  <c r="BU74"/>
  <c r="BV74" s="1"/>
  <c r="BW74" s="1"/>
  <c r="BT74"/>
  <c r="BU73"/>
  <c r="BT73"/>
  <c r="BV73" s="1"/>
  <c r="BW73" s="1"/>
  <c r="BU72"/>
  <c r="BV72" s="1"/>
  <c r="BW72" s="1"/>
  <c r="BT72"/>
  <c r="BU71"/>
  <c r="BT71"/>
  <c r="BV71" s="1"/>
  <c r="BW71" s="1"/>
  <c r="BU70"/>
  <c r="BV70" s="1"/>
  <c r="BW70" s="1"/>
  <c r="BT70"/>
  <c r="BU69"/>
  <c r="BT69"/>
  <c r="BV69" s="1"/>
  <c r="BW69" s="1"/>
  <c r="BU68"/>
  <c r="BV68" s="1"/>
  <c r="BW68" s="1"/>
  <c r="BT68"/>
  <c r="BU67"/>
  <c r="BT67"/>
  <c r="BV67" s="1"/>
  <c r="BW67" s="1"/>
  <c r="BU66"/>
  <c r="BV66" s="1"/>
  <c r="BW66" s="1"/>
  <c r="BT66"/>
  <c r="BU65"/>
  <c r="BT65"/>
  <c r="BV65" s="1"/>
  <c r="BW65" s="1"/>
  <c r="BU64"/>
  <c r="BV64" s="1"/>
  <c r="BW64" s="1"/>
  <c r="BT64"/>
  <c r="BU63"/>
  <c r="BT63"/>
  <c r="BV63" s="1"/>
  <c r="BW63" s="1"/>
  <c r="BU62"/>
  <c r="BV62" s="1"/>
  <c r="BW62" s="1"/>
  <c r="BT62"/>
  <c r="BU61"/>
  <c r="BT61"/>
  <c r="BV61" s="1"/>
  <c r="BW61" s="1"/>
  <c r="BU60"/>
  <c r="BV60" s="1"/>
  <c r="BW60" s="1"/>
  <c r="BT60"/>
  <c r="BU59"/>
  <c r="BT59"/>
  <c r="BV59" s="1"/>
  <c r="BW59" s="1"/>
  <c r="BU58"/>
  <c r="BV58" s="1"/>
  <c r="BW58" s="1"/>
  <c r="BT58"/>
  <c r="BU57"/>
  <c r="BT57"/>
  <c r="BV57" s="1"/>
  <c r="BW57" s="1"/>
  <c r="BU56"/>
  <c r="BV56" s="1"/>
  <c r="BW56" s="1"/>
  <c r="BT56"/>
  <c r="BU55"/>
  <c r="BT55"/>
  <c r="BV55" s="1"/>
  <c r="BW55" s="1"/>
  <c r="BU54"/>
  <c r="BV54" s="1"/>
  <c r="BW54" s="1"/>
  <c r="BT54"/>
  <c r="BU53"/>
  <c r="BT53"/>
  <c r="BV53" s="1"/>
  <c r="BW53" s="1"/>
  <c r="BU52"/>
  <c r="BV52" s="1"/>
  <c r="BW52" s="1"/>
  <c r="BT52"/>
  <c r="BU51"/>
  <c r="BT51"/>
  <c r="BV51" s="1"/>
  <c r="BW51" s="1"/>
  <c r="BU50"/>
  <c r="BV50" s="1"/>
  <c r="BW50" s="1"/>
  <c r="BT50"/>
  <c r="BU49"/>
  <c r="BV49" s="1"/>
  <c r="BW49" s="1"/>
  <c r="BT49"/>
  <c r="BU48"/>
  <c r="BV48" s="1"/>
  <c r="BW48" s="1"/>
  <c r="BT48"/>
  <c r="BU47"/>
  <c r="BV47" s="1"/>
  <c r="BW47" s="1"/>
  <c r="BT47"/>
  <c r="BU46"/>
  <c r="BV46" s="1"/>
  <c r="BW46" s="1"/>
  <c r="BT46"/>
  <c r="BU45"/>
  <c r="BV45" s="1"/>
  <c r="BW45" s="1"/>
  <c r="BT45"/>
  <c r="BU44"/>
  <c r="BV44" s="1"/>
  <c r="BW44" s="1"/>
  <c r="BT44"/>
  <c r="BU43"/>
  <c r="BV43" s="1"/>
  <c r="BW43" s="1"/>
  <c r="BT43"/>
  <c r="BU42"/>
  <c r="BV42" s="1"/>
  <c r="BW42" s="1"/>
  <c r="BT42"/>
  <c r="BU41"/>
  <c r="BV41" s="1"/>
  <c r="BW41" s="1"/>
  <c r="BT41"/>
  <c r="BU40"/>
  <c r="BV40" s="1"/>
  <c r="BW40" s="1"/>
  <c r="BT40"/>
  <c r="BU39"/>
  <c r="BV39" s="1"/>
  <c r="BW39" s="1"/>
  <c r="BT39"/>
  <c r="BU38"/>
  <c r="BV38" s="1"/>
  <c r="BW38" s="1"/>
  <c r="BT38"/>
  <c r="BU37"/>
  <c r="BV37" s="1"/>
  <c r="BW37" s="1"/>
  <c r="BT37"/>
  <c r="BU36"/>
  <c r="BV36" s="1"/>
  <c r="BW36" s="1"/>
  <c r="BT36"/>
  <c r="BU35"/>
  <c r="BV35" s="1"/>
  <c r="BW35" s="1"/>
  <c r="BT35"/>
  <c r="BU34"/>
  <c r="BV34" s="1"/>
  <c r="BW34" s="1"/>
  <c r="BT34"/>
  <c r="BU33"/>
  <c r="BV33" s="1"/>
  <c r="BW33" s="1"/>
  <c r="BT33"/>
  <c r="BU32"/>
  <c r="BV32" s="1"/>
  <c r="BW32" s="1"/>
  <c r="BT32"/>
  <c r="BU31"/>
  <c r="BV31" s="1"/>
  <c r="BW31" s="1"/>
  <c r="BT31"/>
  <c r="BU30"/>
  <c r="BV30" s="1"/>
  <c r="BW30" s="1"/>
  <c r="BT30"/>
  <c r="BU29"/>
  <c r="BV29" s="1"/>
  <c r="BW29" s="1"/>
  <c r="BT29"/>
  <c r="BU28"/>
  <c r="BV28" s="1"/>
  <c r="BW28" s="1"/>
  <c r="BT28"/>
  <c r="BU27"/>
  <c r="BV27" s="1"/>
  <c r="BW27" s="1"/>
  <c r="BT27"/>
  <c r="BU26"/>
  <c r="BV26" s="1"/>
  <c r="BW26" s="1"/>
  <c r="BT26"/>
  <c r="BU25"/>
  <c r="BV25" s="1"/>
  <c r="BW25" s="1"/>
  <c r="BT25"/>
  <c r="BU24"/>
  <c r="BV24" s="1"/>
  <c r="BW24" s="1"/>
  <c r="BT24"/>
  <c r="BU23"/>
  <c r="BV23" s="1"/>
  <c r="BW23" s="1"/>
  <c r="BT23"/>
  <c r="BU22"/>
  <c r="BV22" s="1"/>
  <c r="BW22" s="1"/>
  <c r="BT22"/>
  <c r="BU21"/>
  <c r="BV21" s="1"/>
  <c r="BW21" s="1"/>
  <c r="BT21"/>
  <c r="BU20"/>
  <c r="BV20" s="1"/>
  <c r="BW20" s="1"/>
  <c r="BT20"/>
  <c r="BU19"/>
  <c r="BV19" s="1"/>
  <c r="BW19" s="1"/>
  <c r="BT19"/>
  <c r="BU18"/>
  <c r="BV18" s="1"/>
  <c r="BW18" s="1"/>
  <c r="BT18"/>
  <c r="BU17"/>
  <c r="BV17" s="1"/>
  <c r="BW17" s="1"/>
  <c r="BT17"/>
  <c r="BU16"/>
  <c r="BT16"/>
  <c r="BV16" s="1"/>
  <c r="BW16" s="1"/>
  <c r="BU15"/>
  <c r="BV15" s="1"/>
  <c r="BW15" s="1"/>
  <c r="BT15"/>
  <c r="BU14"/>
  <c r="BT14"/>
  <c r="BV14" s="1"/>
  <c r="BW14" s="1"/>
  <c r="BU13"/>
  <c r="BV13" s="1"/>
  <c r="BW13" s="1"/>
  <c r="BT13"/>
  <c r="BU12"/>
  <c r="BV12" s="1"/>
  <c r="BW12" s="1"/>
  <c r="BT12"/>
  <c r="BU11"/>
  <c r="BV11" s="1"/>
  <c r="BW11" s="1"/>
  <c r="BT11"/>
  <c r="BU10"/>
  <c r="BT10"/>
  <c r="BV10" s="1"/>
  <c r="BW10" s="1"/>
  <c r="BU9"/>
  <c r="BV9" s="1"/>
  <c r="BW9" s="1"/>
  <c r="BT9"/>
  <c r="BU8"/>
  <c r="BT8"/>
  <c r="BV8" s="1"/>
  <c r="BW8" s="1"/>
  <c r="BU7"/>
  <c r="BV7" s="1"/>
  <c r="BW7" s="1"/>
  <c r="BT7"/>
  <c r="BU6"/>
  <c r="BV6" s="1"/>
  <c r="BW6" s="1"/>
  <c r="BT6"/>
  <c r="BU5"/>
  <c r="BV5" s="1"/>
  <c r="BW5" s="1"/>
  <c r="BT5"/>
  <c r="BU4"/>
  <c r="BT4"/>
  <c r="BV4" s="1"/>
  <c r="BW4" s="1"/>
  <c r="BU3"/>
  <c r="BV3" s="1"/>
  <c r="BW3" s="1"/>
  <c r="BT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BU2"/>
  <c r="BU105" s="1"/>
  <c r="BV105" s="1"/>
  <c r="BT2"/>
  <c r="BT105" s="1"/>
  <c r="BU172" i="3"/>
  <c r="BV172" s="1"/>
  <c r="BW172" s="1"/>
  <c r="BT172"/>
  <c r="BU171"/>
  <c r="BT171"/>
  <c r="BV171" s="1"/>
  <c r="BW171" s="1"/>
  <c r="BU170"/>
  <c r="BV170" s="1"/>
  <c r="BW170" s="1"/>
  <c r="BT170"/>
  <c r="BU169"/>
  <c r="BV169" s="1"/>
  <c r="BW169" s="1"/>
  <c r="BT169"/>
  <c r="BU168"/>
  <c r="BV168" s="1"/>
  <c r="BW168" s="1"/>
  <c r="BT168"/>
  <c r="BU167"/>
  <c r="BV167" s="1"/>
  <c r="BW167" s="1"/>
  <c r="BT167"/>
  <c r="BU166"/>
  <c r="BV166" s="1"/>
  <c r="BW166" s="1"/>
  <c r="BT166"/>
  <c r="BU165"/>
  <c r="BV165" s="1"/>
  <c r="BW165" s="1"/>
  <c r="BT165"/>
  <c r="BU164"/>
  <c r="BV164" s="1"/>
  <c r="BW164" s="1"/>
  <c r="BT164"/>
  <c r="BU163"/>
  <c r="BV163" s="1"/>
  <c r="BW163" s="1"/>
  <c r="BT163"/>
  <c r="BU162"/>
  <c r="BV162" s="1"/>
  <c r="BW162" s="1"/>
  <c r="BT162"/>
  <c r="BU161"/>
  <c r="BV161" s="1"/>
  <c r="BW161" s="1"/>
  <c r="BT161"/>
  <c r="BU160"/>
  <c r="BV160" s="1"/>
  <c r="BW160" s="1"/>
  <c r="BT160"/>
  <c r="BU159"/>
  <c r="BV159" s="1"/>
  <c r="BW159" s="1"/>
  <c r="BT159"/>
  <c r="BU158"/>
  <c r="BV158" s="1"/>
  <c r="BW158" s="1"/>
  <c r="BT158"/>
  <c r="BU157"/>
  <c r="BV157" s="1"/>
  <c r="BW157" s="1"/>
  <c r="BT157"/>
  <c r="BU156"/>
  <c r="BV156" s="1"/>
  <c r="BW156" s="1"/>
  <c r="BT156"/>
  <c r="BU155"/>
  <c r="BV155" s="1"/>
  <c r="BW155" s="1"/>
  <c r="BT155"/>
  <c r="BU154"/>
  <c r="BV154" s="1"/>
  <c r="BW154" s="1"/>
  <c r="BT154"/>
  <c r="BU153"/>
  <c r="BV153" s="1"/>
  <c r="BW153" s="1"/>
  <c r="BT153"/>
  <c r="BU152"/>
  <c r="BV152" s="1"/>
  <c r="BW152" s="1"/>
  <c r="BT152"/>
  <c r="BU151"/>
  <c r="BV151" s="1"/>
  <c r="BW151" s="1"/>
  <c r="BT151"/>
  <c r="BU150"/>
  <c r="BV150" s="1"/>
  <c r="BW150" s="1"/>
  <c r="BT150"/>
  <c r="BU149"/>
  <c r="BV149" s="1"/>
  <c r="BW149" s="1"/>
  <c r="BT149"/>
  <c r="BU148"/>
  <c r="BV148" s="1"/>
  <c r="BW148" s="1"/>
  <c r="BT148"/>
  <c r="BU147"/>
  <c r="BV147" s="1"/>
  <c r="BW147" s="1"/>
  <c r="BT147"/>
  <c r="BU146"/>
  <c r="BV146" s="1"/>
  <c r="BW146" s="1"/>
  <c r="BT146"/>
  <c r="BU145"/>
  <c r="BV145" s="1"/>
  <c r="BW145" s="1"/>
  <c r="BT145"/>
  <c r="BU144"/>
  <c r="BV144" s="1"/>
  <c r="BW144" s="1"/>
  <c r="BT144"/>
  <c r="BU143"/>
  <c r="BV143" s="1"/>
  <c r="BW143" s="1"/>
  <c r="BT143"/>
  <c r="BU142"/>
  <c r="BV142" s="1"/>
  <c r="BW142" s="1"/>
  <c r="BT142"/>
  <c r="BU141"/>
  <c r="BV141" s="1"/>
  <c r="BW141" s="1"/>
  <c r="BT141"/>
  <c r="BU140"/>
  <c r="BV140" s="1"/>
  <c r="BW140" s="1"/>
  <c r="BT140"/>
  <c r="BU139"/>
  <c r="BV139" s="1"/>
  <c r="BW139" s="1"/>
  <c r="BT139"/>
  <c r="BU138"/>
  <c r="BV138" s="1"/>
  <c r="BW138" s="1"/>
  <c r="BT138"/>
  <c r="BU137"/>
  <c r="BV137" s="1"/>
  <c r="BW137" s="1"/>
  <c r="BT137"/>
  <c r="BU136"/>
  <c r="BV136" s="1"/>
  <c r="BW136" s="1"/>
  <c r="BT136"/>
  <c r="BU135"/>
  <c r="BV135" s="1"/>
  <c r="BW135" s="1"/>
  <c r="BT135"/>
  <c r="BU134"/>
  <c r="BV134" s="1"/>
  <c r="BW134" s="1"/>
  <c r="BT134"/>
  <c r="BU133"/>
  <c r="BV133" s="1"/>
  <c r="BW133" s="1"/>
  <c r="BT133"/>
  <c r="BU132"/>
  <c r="BV132" s="1"/>
  <c r="BW132" s="1"/>
  <c r="BT132"/>
  <c r="BU131"/>
  <c r="BV131" s="1"/>
  <c r="BW131" s="1"/>
  <c r="BT131"/>
  <c r="BU130"/>
  <c r="BV130" s="1"/>
  <c r="BW130" s="1"/>
  <c r="BT130"/>
  <c r="BU129"/>
  <c r="BV129" s="1"/>
  <c r="BW129" s="1"/>
  <c r="BT129"/>
  <c r="BU128"/>
  <c r="BV128" s="1"/>
  <c r="BW128" s="1"/>
  <c r="BT128"/>
  <c r="BU127"/>
  <c r="BV127" s="1"/>
  <c r="BW127" s="1"/>
  <c r="BT127"/>
  <c r="BU126"/>
  <c r="BV126" s="1"/>
  <c r="BW126" s="1"/>
  <c r="BT126"/>
  <c r="BU125"/>
  <c r="BV125" s="1"/>
  <c r="BW125" s="1"/>
  <c r="BT125"/>
  <c r="BU124"/>
  <c r="BV124" s="1"/>
  <c r="BW124" s="1"/>
  <c r="BT124"/>
  <c r="BU123"/>
  <c r="BV123" s="1"/>
  <c r="BW123" s="1"/>
  <c r="BT123"/>
  <c r="BU122"/>
  <c r="BV122" s="1"/>
  <c r="BW122" s="1"/>
  <c r="BT122"/>
  <c r="BU121"/>
  <c r="BV121" s="1"/>
  <c r="BW121" s="1"/>
  <c r="BT121"/>
  <c r="BU120"/>
  <c r="BV120" s="1"/>
  <c r="BW120" s="1"/>
  <c r="BT120"/>
  <c r="BU119"/>
  <c r="BV119" s="1"/>
  <c r="BW119" s="1"/>
  <c r="BT119"/>
  <c r="BU118"/>
  <c r="BV118" s="1"/>
  <c r="BW118" s="1"/>
  <c r="BT118"/>
  <c r="BU117"/>
  <c r="BV117" s="1"/>
  <c r="BW117" s="1"/>
  <c r="BT117"/>
  <c r="BU116"/>
  <c r="BV116" s="1"/>
  <c r="BW116" s="1"/>
  <c r="BT116"/>
  <c r="BU115"/>
  <c r="BV115" s="1"/>
  <c r="BW115" s="1"/>
  <c r="BT115"/>
  <c r="BU114"/>
  <c r="BV114" s="1"/>
  <c r="BW114" s="1"/>
  <c r="BT114"/>
  <c r="BU113"/>
  <c r="BV113" s="1"/>
  <c r="BW113" s="1"/>
  <c r="BT113"/>
  <c r="BU112"/>
  <c r="BV112" s="1"/>
  <c r="BW112" s="1"/>
  <c r="BT112"/>
  <c r="BU111"/>
  <c r="BV111" s="1"/>
  <c r="BW111" s="1"/>
  <c r="BT111"/>
  <c r="BU110"/>
  <c r="BV110" s="1"/>
  <c r="BW110" s="1"/>
  <c r="BT110"/>
  <c r="BU109"/>
  <c r="BV109" s="1"/>
  <c r="BW109" s="1"/>
  <c r="BT109"/>
  <c r="BU108"/>
  <c r="BV108" s="1"/>
  <c r="BW108" s="1"/>
  <c r="BT108"/>
  <c r="BU107"/>
  <c r="BV107" s="1"/>
  <c r="BW107" s="1"/>
  <c r="BT107"/>
  <c r="BU106"/>
  <c r="BV106" s="1"/>
  <c r="BW106" s="1"/>
  <c r="BT106"/>
  <c r="BU105"/>
  <c r="BV105" s="1"/>
  <c r="BW105" s="1"/>
  <c r="BT105"/>
  <c r="BU104"/>
  <c r="BV104" s="1"/>
  <c r="BW104" s="1"/>
  <c r="BT104"/>
  <c r="BU103"/>
  <c r="BV103" s="1"/>
  <c r="BW103" s="1"/>
  <c r="BT103"/>
  <c r="BU102"/>
  <c r="BV102" s="1"/>
  <c r="BW102" s="1"/>
  <c r="BT102"/>
  <c r="BU101"/>
  <c r="BV101" s="1"/>
  <c r="BW101" s="1"/>
  <c r="BT101"/>
  <c r="BU100"/>
  <c r="BV100" s="1"/>
  <c r="BW100" s="1"/>
  <c r="BT100"/>
  <c r="BU99"/>
  <c r="BV99" s="1"/>
  <c r="BW99" s="1"/>
  <c r="BT99"/>
  <c r="BU98"/>
  <c r="BV98" s="1"/>
  <c r="BW98" s="1"/>
  <c r="BT98"/>
  <c r="BU97"/>
  <c r="BV97" s="1"/>
  <c r="BW97" s="1"/>
  <c r="BT97"/>
  <c r="BU96"/>
  <c r="BV96" s="1"/>
  <c r="BW96" s="1"/>
  <c r="BT96"/>
  <c r="BU95"/>
  <c r="BV95" s="1"/>
  <c r="BW95" s="1"/>
  <c r="BT95"/>
  <c r="BU94"/>
  <c r="BV94" s="1"/>
  <c r="BW94" s="1"/>
  <c r="BT94"/>
  <c r="BU93"/>
  <c r="BV93" s="1"/>
  <c r="BW93" s="1"/>
  <c r="BT93"/>
  <c r="BU92"/>
  <c r="BV92" s="1"/>
  <c r="BW92" s="1"/>
  <c r="BT92"/>
  <c r="BU91"/>
  <c r="BV91" s="1"/>
  <c r="BW91" s="1"/>
  <c r="BT91"/>
  <c r="BU90"/>
  <c r="BV90" s="1"/>
  <c r="BW90" s="1"/>
  <c r="BT90"/>
  <c r="BU89"/>
  <c r="BV89" s="1"/>
  <c r="BW89" s="1"/>
  <c r="BT89"/>
  <c r="BU88"/>
  <c r="BV88" s="1"/>
  <c r="BW88" s="1"/>
  <c r="BT88"/>
  <c r="BU87"/>
  <c r="BV87" s="1"/>
  <c r="BW87" s="1"/>
  <c r="BT87"/>
  <c r="BU86"/>
  <c r="BV86" s="1"/>
  <c r="BW86" s="1"/>
  <c r="BT86"/>
  <c r="BU85"/>
  <c r="BV85" s="1"/>
  <c r="BW85" s="1"/>
  <c r="BT85"/>
  <c r="BU84"/>
  <c r="BV84" s="1"/>
  <c r="BW84" s="1"/>
  <c r="BT84"/>
  <c r="BU83"/>
  <c r="BV83" s="1"/>
  <c r="BW83" s="1"/>
  <c r="BT83"/>
  <c r="BU82"/>
  <c r="BV82" s="1"/>
  <c r="BW82" s="1"/>
  <c r="BT82"/>
  <c r="BU81"/>
  <c r="BV81" s="1"/>
  <c r="BW81" s="1"/>
  <c r="BT81"/>
  <c r="BU80"/>
  <c r="BV80" s="1"/>
  <c r="BW80" s="1"/>
  <c r="BT80"/>
  <c r="BU79"/>
  <c r="BV79" s="1"/>
  <c r="BW79" s="1"/>
  <c r="BT79"/>
  <c r="BU78"/>
  <c r="BV78" s="1"/>
  <c r="BW78" s="1"/>
  <c r="BT78"/>
  <c r="BU77"/>
  <c r="BV77" s="1"/>
  <c r="BW77" s="1"/>
  <c r="BT77"/>
  <c r="BU76"/>
  <c r="BV76" s="1"/>
  <c r="BW76" s="1"/>
  <c r="BT76"/>
  <c r="BU75"/>
  <c r="BV75" s="1"/>
  <c r="BW75" s="1"/>
  <c r="BT75"/>
  <c r="BU74"/>
  <c r="BV74" s="1"/>
  <c r="BW74" s="1"/>
  <c r="BT74"/>
  <c r="BU73"/>
  <c r="BV73" s="1"/>
  <c r="BW73" s="1"/>
  <c r="BT73"/>
  <c r="BU72"/>
  <c r="BV72" s="1"/>
  <c r="BW72" s="1"/>
  <c r="BT72"/>
  <c r="BU71"/>
  <c r="BV71" s="1"/>
  <c r="BW71" s="1"/>
  <c r="BT71"/>
  <c r="BU70"/>
  <c r="BV70" s="1"/>
  <c r="BW70" s="1"/>
  <c r="BT70"/>
  <c r="BU69"/>
  <c r="BV69" s="1"/>
  <c r="BW69" s="1"/>
  <c r="BT69"/>
  <c r="BU68"/>
  <c r="BV68" s="1"/>
  <c r="BW68" s="1"/>
  <c r="BT68"/>
  <c r="BU67"/>
  <c r="BV67" s="1"/>
  <c r="BW67" s="1"/>
  <c r="BT67"/>
  <c r="BU66"/>
  <c r="BV66" s="1"/>
  <c r="BW66" s="1"/>
  <c r="BT66"/>
  <c r="BU65"/>
  <c r="BV65" s="1"/>
  <c r="BW65" s="1"/>
  <c r="BT65"/>
  <c r="BU64"/>
  <c r="BV64" s="1"/>
  <c r="BW64" s="1"/>
  <c r="BT64"/>
  <c r="BU63"/>
  <c r="BV63" s="1"/>
  <c r="BW63" s="1"/>
  <c r="BT63"/>
  <c r="BU62"/>
  <c r="BV62" s="1"/>
  <c r="BW62" s="1"/>
  <c r="BT62"/>
  <c r="BU61"/>
  <c r="BV61" s="1"/>
  <c r="BW61" s="1"/>
  <c r="BT61"/>
  <c r="BU60"/>
  <c r="BV60" s="1"/>
  <c r="BW60" s="1"/>
  <c r="BT60"/>
  <c r="BU59"/>
  <c r="BV59" s="1"/>
  <c r="BW59" s="1"/>
  <c r="BT59"/>
  <c r="BU58"/>
  <c r="BV58" s="1"/>
  <c r="BW58" s="1"/>
  <c r="BT58"/>
  <c r="BU57"/>
  <c r="BV57" s="1"/>
  <c r="BW57" s="1"/>
  <c r="BT57"/>
  <c r="BU56"/>
  <c r="BV56" s="1"/>
  <c r="BW56" s="1"/>
  <c r="BT56"/>
  <c r="BU55"/>
  <c r="BV55" s="1"/>
  <c r="BW55" s="1"/>
  <c r="BT55"/>
  <c r="BU54"/>
  <c r="BV54" s="1"/>
  <c r="BW54" s="1"/>
  <c r="BT54"/>
  <c r="BU53"/>
  <c r="BV53" s="1"/>
  <c r="BW53" s="1"/>
  <c r="BT53"/>
  <c r="BU52"/>
  <c r="BV52" s="1"/>
  <c r="BW52" s="1"/>
  <c r="BT52"/>
  <c r="BU51"/>
  <c r="BV51" s="1"/>
  <c r="BW51" s="1"/>
  <c r="BT51"/>
  <c r="BU50"/>
  <c r="BV50" s="1"/>
  <c r="BW50" s="1"/>
  <c r="BT50"/>
  <c r="BU49"/>
  <c r="BV49" s="1"/>
  <c r="BW49" s="1"/>
  <c r="BT49"/>
  <c r="BU48"/>
  <c r="BV48" s="1"/>
  <c r="BW48" s="1"/>
  <c r="BT48"/>
  <c r="BU47"/>
  <c r="BV47" s="1"/>
  <c r="BW47" s="1"/>
  <c r="BT47"/>
  <c r="BU46"/>
  <c r="BV46" s="1"/>
  <c r="BW46" s="1"/>
  <c r="BT46"/>
  <c r="BU45"/>
  <c r="BV45" s="1"/>
  <c r="BW45" s="1"/>
  <c r="BT45"/>
  <c r="BU44"/>
  <c r="BV44" s="1"/>
  <c r="BW44" s="1"/>
  <c r="BT44"/>
  <c r="BU43"/>
  <c r="BV43" s="1"/>
  <c r="BW43" s="1"/>
  <c r="BT43"/>
  <c r="BU42"/>
  <c r="BV42" s="1"/>
  <c r="BW42" s="1"/>
  <c r="BT42"/>
  <c r="BU41"/>
  <c r="BV41" s="1"/>
  <c r="BW41" s="1"/>
  <c r="BT41"/>
  <c r="BU40"/>
  <c r="BV40" s="1"/>
  <c r="BW40" s="1"/>
  <c r="BT40"/>
  <c r="BU39"/>
  <c r="BV39" s="1"/>
  <c r="BW39" s="1"/>
  <c r="BT39"/>
  <c r="BU38"/>
  <c r="BV38" s="1"/>
  <c r="BW38" s="1"/>
  <c r="BT38"/>
  <c r="BU37"/>
  <c r="BV37" s="1"/>
  <c r="BW37" s="1"/>
  <c r="BT37"/>
  <c r="BU36"/>
  <c r="BV36" s="1"/>
  <c r="BW36" s="1"/>
  <c r="BT36"/>
  <c r="BU35"/>
  <c r="BV35" s="1"/>
  <c r="BW35" s="1"/>
  <c r="BT35"/>
  <c r="BU34"/>
  <c r="BV34" s="1"/>
  <c r="BW34" s="1"/>
  <c r="BT34"/>
  <c r="BU33"/>
  <c r="BV33" s="1"/>
  <c r="BW33" s="1"/>
  <c r="BT33"/>
  <c r="BU32"/>
  <c r="BV32" s="1"/>
  <c r="BW32" s="1"/>
  <c r="BT32"/>
  <c r="BU31"/>
  <c r="BV31" s="1"/>
  <c r="BW31" s="1"/>
  <c r="BT31"/>
  <c r="BU30"/>
  <c r="BV30" s="1"/>
  <c r="BW30" s="1"/>
  <c r="BT30"/>
  <c r="BU29"/>
  <c r="BV29" s="1"/>
  <c r="BW29" s="1"/>
  <c r="BT29"/>
  <c r="BU28"/>
  <c r="BV28" s="1"/>
  <c r="BW28" s="1"/>
  <c r="BT28"/>
  <c r="BU27"/>
  <c r="BV27" s="1"/>
  <c r="BW27" s="1"/>
  <c r="BT27"/>
  <c r="BU26"/>
  <c r="BV26" s="1"/>
  <c r="BW26" s="1"/>
  <c r="BT26"/>
  <c r="BU25"/>
  <c r="BV25" s="1"/>
  <c r="BW25" s="1"/>
  <c r="BT25"/>
  <c r="BU24"/>
  <c r="BV24" s="1"/>
  <c r="BW24" s="1"/>
  <c r="BT24"/>
  <c r="BU23"/>
  <c r="BV23" s="1"/>
  <c r="BW23" s="1"/>
  <c r="BT23"/>
  <c r="BU22"/>
  <c r="BV22" s="1"/>
  <c r="BW22" s="1"/>
  <c r="BT22"/>
  <c r="BU21"/>
  <c r="BV21" s="1"/>
  <c r="BW21" s="1"/>
  <c r="BT21"/>
  <c r="BU20"/>
  <c r="BV20" s="1"/>
  <c r="BW20" s="1"/>
  <c r="BT20"/>
  <c r="BU19"/>
  <c r="BV19" s="1"/>
  <c r="BW19" s="1"/>
  <c r="BT19"/>
  <c r="BU18"/>
  <c r="BV18" s="1"/>
  <c r="BW18" s="1"/>
  <c r="BT18"/>
  <c r="BU17"/>
  <c r="BV17" s="1"/>
  <c r="BW17" s="1"/>
  <c r="BT17"/>
  <c r="BU16"/>
  <c r="BV16" s="1"/>
  <c r="BW16" s="1"/>
  <c r="BT16"/>
  <c r="BU15"/>
  <c r="BV15" s="1"/>
  <c r="BW15" s="1"/>
  <c r="BT15"/>
  <c r="BU14"/>
  <c r="BV14" s="1"/>
  <c r="BW14" s="1"/>
  <c r="BT14"/>
  <c r="BU13"/>
  <c r="BV13" s="1"/>
  <c r="BW13" s="1"/>
  <c r="BT13"/>
  <c r="BU12"/>
  <c r="BV12" s="1"/>
  <c r="BW12" s="1"/>
  <c r="BT12"/>
  <c r="BU11"/>
  <c r="BV11" s="1"/>
  <c r="BW11" s="1"/>
  <c r="BT11"/>
  <c r="BU10"/>
  <c r="BV10" s="1"/>
  <c r="BW10" s="1"/>
  <c r="BT10"/>
  <c r="BU9"/>
  <c r="BV9" s="1"/>
  <c r="BW9" s="1"/>
  <c r="BT9"/>
  <c r="BU8"/>
  <c r="BV8" s="1"/>
  <c r="BW8" s="1"/>
  <c r="BT8"/>
  <c r="BU7"/>
  <c r="BV7" s="1"/>
  <c r="BW7" s="1"/>
  <c r="BT7"/>
  <c r="BU6"/>
  <c r="BV6" s="1"/>
  <c r="BW6" s="1"/>
  <c r="BT6"/>
  <c r="BU5"/>
  <c r="BV5" s="1"/>
  <c r="BW5" s="1"/>
  <c r="BT5"/>
  <c r="BU4"/>
  <c r="BV4" s="1"/>
  <c r="BW4" s="1"/>
  <c r="BT4"/>
  <c r="BU3"/>
  <c r="BT3"/>
  <c r="BV3" s="1"/>
  <c r="BW3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BU2"/>
  <c r="BU173" s="1"/>
  <c r="BT2"/>
  <c r="L108" i="1"/>
  <c r="L53"/>
  <c r="L88"/>
  <c r="K123"/>
  <c r="K120"/>
  <c r="K108"/>
  <c r="K88"/>
  <c r="K53"/>
  <c r="K17"/>
  <c r="K9"/>
  <c r="L122" i="2"/>
  <c r="L52"/>
  <c r="K122"/>
  <c r="K52"/>
  <c r="A94"/>
  <c r="A93"/>
  <c r="L40"/>
  <c r="K40"/>
  <c r="A95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3"/>
  <c r="J124" i="2"/>
  <c r="J124" i="1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H13" i="11" l="1"/>
  <c r="AI13" i="9"/>
  <c r="L55" i="7"/>
  <c r="L23"/>
  <c r="L39" i="6"/>
  <c r="BT70" i="5"/>
  <c r="BV70" s="1"/>
  <c r="BV2" i="4"/>
  <c r="BW2" s="1"/>
  <c r="BT173" i="3"/>
  <c r="BV173" s="1"/>
  <c r="BW173" s="1"/>
  <c r="BV2"/>
  <c r="BW2" s="1"/>
</calcChain>
</file>

<file path=xl/comments1.xml><?xml version="1.0" encoding="utf-8"?>
<comments xmlns="http://schemas.openxmlformats.org/spreadsheetml/2006/main">
  <authors>
    <author>OAS</author>
  </authors>
  <commentList>
    <comment ref="F119" authorId="0">
      <text>
        <r>
          <rPr>
            <b/>
            <sz val="9"/>
            <color indexed="81"/>
            <rFont val="Tahoma"/>
            <family val="2"/>
          </rPr>
          <t>OAS:</t>
        </r>
        <r>
          <rPr>
            <sz val="9"/>
            <color indexed="81"/>
            <rFont val="Tahoma"/>
            <family val="2"/>
          </rPr>
          <t xml:space="preserve">
Antes eran de ScheringPlough</t>
        </r>
      </text>
    </comment>
  </commentList>
</comments>
</file>

<file path=xl/comments2.xml><?xml version="1.0" encoding="utf-8"?>
<comments xmlns="http://schemas.openxmlformats.org/spreadsheetml/2006/main">
  <authors>
    <author>OAS</author>
  </authors>
  <commentList>
    <comment ref="F53" authorId="0">
      <text>
        <r>
          <rPr>
            <b/>
            <sz val="9"/>
            <color indexed="81"/>
            <rFont val="Tahoma"/>
            <family val="2"/>
          </rPr>
          <t>OAS:</t>
        </r>
        <r>
          <rPr>
            <sz val="9"/>
            <color indexed="81"/>
            <rFont val="Tahoma"/>
            <family val="2"/>
          </rPr>
          <t xml:space="preserve">
Antes eran de ScheringPlough</t>
        </r>
      </text>
    </comment>
  </commentList>
</comments>
</file>

<file path=xl/comments3.xml><?xml version="1.0" encoding="utf-8"?>
<comments xmlns="http://schemas.openxmlformats.org/spreadsheetml/2006/main">
  <authors>
    <author>OAS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menor o menor del Laboratorio (PmL) VALIDADO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Mayor o Mayor del Laboratorio (PmyL) VALIDADO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Público Encuestado (PPE) en Internet. En hospitalarios el máximo del Laboratorio xcanal inst.o comercial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Máximo de Venta de la última Circular de la CNPMyDM sin ajustes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Regulado Ajustado de la última Circular de la CNPMyDM con ajuste para prestadores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Fctor de Cálcuio para Precios Unitarios</t>
        </r>
      </text>
    </comment>
  </commentList>
</comments>
</file>

<file path=xl/comments4.xml><?xml version="1.0" encoding="utf-8"?>
<comments xmlns="http://schemas.openxmlformats.org/spreadsheetml/2006/main">
  <authors>
    <author>OAS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menor o menor del Laboratorio (PmL) VALIDADO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Mayor o Mayor del Laboratorio (PmyL) VALIDADO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Público Encuestado (PPE) en Internet. En hospitalarios el máximo del Laboratorio xcanal inst.o comercial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Máximo de Venta de la última Circular de la CNPMyDM sin ajustes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Regulado Ajustado de la última Circular de la CNPMyDM con ajuste para prestadores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Fctor de Cálcuio para Precios Unitarios</t>
        </r>
      </text>
    </comment>
  </commentList>
</comments>
</file>

<file path=xl/comments5.xml><?xml version="1.0" encoding="utf-8"?>
<comments xmlns="http://schemas.openxmlformats.org/spreadsheetml/2006/main">
  <authors>
    <author>OAS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menor o menor del Laboratorio (PmL) VALIDADO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Promedio Mayor o Mayor del Laboratorio (PmyL) VALIDADO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Público Encuestado (PPE) en Internet. En hospitalarios el máximo del Laboratorio xcanal inst.o comercial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Máximo de Venta de la última Circular de la CNPMyDM sin ajustes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Precio Regulado Ajustado de la última Circular de la CNPMyDM con ajuste para prestadores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VMI-CFN:</t>
        </r>
        <r>
          <rPr>
            <sz val="9"/>
            <color indexed="81"/>
            <rFont val="Tahoma"/>
            <family val="2"/>
          </rPr>
          <t xml:space="preserve">
Fctor de Cálcuio para Precios Unitarios</t>
        </r>
      </text>
    </comment>
  </commentList>
</comments>
</file>

<file path=xl/sharedStrings.xml><?xml version="1.0" encoding="utf-8"?>
<sst xmlns="http://schemas.openxmlformats.org/spreadsheetml/2006/main" count="5995" uniqueCount="1164">
  <si>
    <t>ID</t>
  </si>
  <si>
    <t>ID MR</t>
  </si>
  <si>
    <t>CUM</t>
  </si>
  <si>
    <t>MEDICAMENTO</t>
  </si>
  <si>
    <t>TITULAR</t>
  </si>
  <si>
    <t>PRECIO MÁXIMO DE VENTA</t>
  </si>
  <si>
    <t>PPPS1T18</t>
  </si>
  <si>
    <t>PA</t>
  </si>
  <si>
    <t>Ventas CUM 2017</t>
  </si>
  <si>
    <t>Bayer</t>
  </si>
  <si>
    <t>Synthesis</t>
  </si>
  <si>
    <t>Lafrancol</t>
  </si>
  <si>
    <t>Procaps</t>
  </si>
  <si>
    <t>Pfizer</t>
  </si>
  <si>
    <t>Andromaco</t>
  </si>
  <si>
    <t>20038234-1</t>
  </si>
  <si>
    <t>ZOELY - 2.5 mg - Tableta o cápsula x 24</t>
  </si>
  <si>
    <t>Merck Sharp Dome</t>
  </si>
  <si>
    <t>NOMEGESTROL - ESTRADIOL HEMIHIDRATO</t>
  </si>
  <si>
    <t>20038234-2</t>
  </si>
  <si>
    <t>NR</t>
  </si>
  <si>
    <t>20038234-3</t>
  </si>
  <si>
    <t>ZOELY - 2.5 mg - Tableta o cápsula x 72</t>
  </si>
  <si>
    <t>20045884-1</t>
  </si>
  <si>
    <t>NOVAL - 2.5 mg - Tableta o cápsula x 24</t>
  </si>
  <si>
    <t>20045884-2</t>
  </si>
  <si>
    <t>20045884-3</t>
  </si>
  <si>
    <t>20079024-1</t>
  </si>
  <si>
    <t>VENUXIA - 3.75 mg - Tableta o cápsula x 28</t>
  </si>
  <si>
    <t>20087526-1</t>
  </si>
  <si>
    <t>VENUXIA - 5 mg - Tableta o cápsula x 28</t>
  </si>
  <si>
    <t>19906272-1</t>
  </si>
  <si>
    <t>MINULET - 0.075 mg - Tableta o cápsula x 21</t>
  </si>
  <si>
    <t>GESTODENO - ETINILESTRADIOL</t>
  </si>
  <si>
    <t>19906272-3</t>
  </si>
  <si>
    <t>MINULET - 0.075 mg - Tableta o cápsula x 63</t>
  </si>
  <si>
    <t>19907593-1</t>
  </si>
  <si>
    <t>MINESSE - 0.06 mg - Tableta o cápsula x 24</t>
  </si>
  <si>
    <t>19907593-5</t>
  </si>
  <si>
    <t>20060390-1</t>
  </si>
  <si>
    <t>TAMISA - 0.075 mg - Tableta o cápsula x 21</t>
  </si>
  <si>
    <t>Eurofarma</t>
  </si>
  <si>
    <t>20060390-2</t>
  </si>
  <si>
    <t>204065-1</t>
  </si>
  <si>
    <t>HARMONET - 0.075 mg - Tableta o cápsula x 21</t>
  </si>
  <si>
    <t>204065-7</t>
  </si>
  <si>
    <t>19905413-1</t>
  </si>
  <si>
    <t>NORVETAL - 0.1 mg - Tableta o cápsula x 21</t>
  </si>
  <si>
    <t>LEVONORGESTREL - ETINILESTRADIOL</t>
  </si>
  <si>
    <t>19906274-1</t>
  </si>
  <si>
    <t>NORDETTE - 0.15 mg - Tableta o cápsula x 21</t>
  </si>
  <si>
    <t>19906274-11</t>
  </si>
  <si>
    <t>19906274-7</t>
  </si>
  <si>
    <t>19906274-8</t>
  </si>
  <si>
    <t>NORDETTE - 0.15 mg - Tableta o cápsula x 63</t>
  </si>
  <si>
    <t>19907974-1</t>
  </si>
  <si>
    <t>MICROFEMIN - 0.15 mg - Tableta o cápsula x 21</t>
  </si>
  <si>
    <t>Gedeon Richter</t>
  </si>
  <si>
    <t>19907974-2</t>
  </si>
  <si>
    <t>19907975-1</t>
  </si>
  <si>
    <t>19907975-2</t>
  </si>
  <si>
    <t>MICROFEMIN - 0.15 mg - Tableta o cápsula x 210</t>
  </si>
  <si>
    <t>19907975-3</t>
  </si>
  <si>
    <t>MICROFEMIN - 0.15 mg - Tableta o cápsula x 420</t>
  </si>
  <si>
    <t>19907975-4</t>
  </si>
  <si>
    <t>MICROFEMIN - 0.15 mg - Tableta o cápsula x 1050</t>
  </si>
  <si>
    <t>19907975-5</t>
  </si>
  <si>
    <t>19907975-6</t>
  </si>
  <si>
    <t>19941934-1</t>
  </si>
  <si>
    <t>LINDELLA - 0.15 mg - Tableta o cápsula x 21</t>
  </si>
  <si>
    <t>Chalver</t>
  </si>
  <si>
    <t>19941934-2</t>
  </si>
  <si>
    <t>LINDELLA - 0.15 mg - Tableta o cápsula x 1050</t>
  </si>
  <si>
    <t>19941934-3</t>
  </si>
  <si>
    <t>LINDELLA - 0.15 mg - Tableta o cápsula x 42</t>
  </si>
  <si>
    <t>19941934-4</t>
  </si>
  <si>
    <t>LINDELLA - 0.15 mg - Tableta o cápsula x 63</t>
  </si>
  <si>
    <t>19948265-1</t>
  </si>
  <si>
    <t>NORVETAL - 0.15 mg - Tableta o cápsula x 21</t>
  </si>
  <si>
    <t>19948265-2</t>
  </si>
  <si>
    <t>NORVETAL - 0.15 mg - Tableta o cápsula x 1050</t>
  </si>
  <si>
    <t>19948265-3</t>
  </si>
  <si>
    <t>19948265-4</t>
  </si>
  <si>
    <t>19948887-1</t>
  </si>
  <si>
    <t>MICROGYNON - 0.15 mg - Tableta o cápsula x 21</t>
  </si>
  <si>
    <t>Tecnofarma</t>
  </si>
  <si>
    <t>19951554-1</t>
  </si>
  <si>
    <t>MINIPIL - 0.1 mg - Tableta o cápsula x 21</t>
  </si>
  <si>
    <t>19951554-2</t>
  </si>
  <si>
    <t>MINIPIL - 0.1 mg - Tableta o cápsula x 1050</t>
  </si>
  <si>
    <t>19951554-3</t>
  </si>
  <si>
    <t>20039679-1</t>
  </si>
  <si>
    <t>SEGUBELL - 0.09 mg - Tableta o cápsula x 24</t>
  </si>
  <si>
    <t>20068867-1</t>
  </si>
  <si>
    <t>ACTIVA 21 SUAVE - 0.1 mg - Tableta o cápsula x 21</t>
  </si>
  <si>
    <t>Bcn Medical</t>
  </si>
  <si>
    <t>20077143-1</t>
  </si>
  <si>
    <t>ASUMATE - 0.1 mg - Tableta o cápsula x 21</t>
  </si>
  <si>
    <t>Exeltis</t>
  </si>
  <si>
    <t>228238-1</t>
  </si>
  <si>
    <t>MICROGYNON - 0.1 mg - Tableta o cápsula x 21</t>
  </si>
  <si>
    <t>228238-2</t>
  </si>
  <si>
    <t>27076-1</t>
  </si>
  <si>
    <t>27076-2</t>
  </si>
  <si>
    <t>MICROGYNON - 0.15 mg - Tableta o cápsula x 1050</t>
  </si>
  <si>
    <t>38692-1</t>
  </si>
  <si>
    <t>NEOGYNON - 0.25 mg - Tableta o cápsula x 21</t>
  </si>
  <si>
    <t>19942145-1</t>
  </si>
  <si>
    <t>LINDELLA - 0.1 mg - Tableta o cápsula x 21</t>
  </si>
  <si>
    <t>19942145-2</t>
  </si>
  <si>
    <t>LINDELLA - 0.1 mg - Tableta o cápsula x 42</t>
  </si>
  <si>
    <t>599a</t>
  </si>
  <si>
    <t>19912555-1</t>
  </si>
  <si>
    <t>YASMÍN - 3 mg - Tableta o cápsula x 21</t>
  </si>
  <si>
    <t>DROSPIRENONA - ETINILESTRADIOL</t>
  </si>
  <si>
    <t>19912555-2</t>
  </si>
  <si>
    <t>YASMÍN - 3 mg - Tableta o cápsula x 63</t>
  </si>
  <si>
    <t>19912555-4</t>
  </si>
  <si>
    <t>19951775-1</t>
  </si>
  <si>
    <t>YAX - 3 mg - Tableta o cápsula x 21</t>
  </si>
  <si>
    <t>19951775-2</t>
  </si>
  <si>
    <t>19966573-1</t>
  </si>
  <si>
    <t>FEMELLE 20 - 3 mg - Tableta o cápsula x 21</t>
  </si>
  <si>
    <t>19966573-2</t>
  </si>
  <si>
    <t>19966573-3</t>
  </si>
  <si>
    <t>19966573-4</t>
  </si>
  <si>
    <t>19966573-5</t>
  </si>
  <si>
    <t>19966573-6</t>
  </si>
  <si>
    <t>19968665-1</t>
  </si>
  <si>
    <t>YASMINIQ - 3 mg - Tableta o cápsula x 24</t>
  </si>
  <si>
    <t>19974754-1</t>
  </si>
  <si>
    <t>MESVULEN - 3 mg - Tableta o cápsula x 21</t>
  </si>
  <si>
    <t>19980628-1</t>
  </si>
  <si>
    <t>YAXIBELLE - 3 mg - Tableta o cápsula x 24</t>
  </si>
  <si>
    <t>19987728-1</t>
  </si>
  <si>
    <t>VERONIQ - 3 mg - Tableta o cápsula x 21</t>
  </si>
  <si>
    <t>19987728-2</t>
  </si>
  <si>
    <t>19987731-1</t>
  </si>
  <si>
    <t>19987731-2</t>
  </si>
  <si>
    <t>19987731-3</t>
  </si>
  <si>
    <t>19987731-4</t>
  </si>
  <si>
    <t>19989172-1</t>
  </si>
  <si>
    <t>FEMELLE - 3 mg - Tableta o cápsula x 21</t>
  </si>
  <si>
    <t>19989172-2</t>
  </si>
  <si>
    <t>19989179-1</t>
  </si>
  <si>
    <t>FEMELLE - 3 mg - Tableta o cápsula x 24</t>
  </si>
  <si>
    <t>19989179-2</t>
  </si>
  <si>
    <t>19991877-1</t>
  </si>
  <si>
    <t>FEMIPLUS - 3 mg - Tableta o cápsula x 24</t>
  </si>
  <si>
    <t>19991877-2</t>
  </si>
  <si>
    <t>19992661-1</t>
  </si>
  <si>
    <t>FEMIPLUS - 3 mg - Tableta o cápsula x 21</t>
  </si>
  <si>
    <t>20001620-1</t>
  </si>
  <si>
    <t>20054974-1</t>
  </si>
  <si>
    <t>YASMINIQ FLEX- 3 mg - Tableta o cápsula x 24</t>
  </si>
  <si>
    <t>20054974-4</t>
  </si>
  <si>
    <t>YASMINIQ FLEX- 3 mg - Tableta o cápsula x 72</t>
  </si>
  <si>
    <t>20077138-1</t>
  </si>
  <si>
    <t>DROSPERA - 3 mg - Tableta o cápsula x 21</t>
  </si>
  <si>
    <t>20077141-1</t>
  </si>
  <si>
    <t>DROSPERA - 3 mg - Tableta o cápsula x 24</t>
  </si>
  <si>
    <t>20092288-1</t>
  </si>
  <si>
    <t>ROSINA - 3 mg - Tableta o cápsula x 21</t>
  </si>
  <si>
    <t>20094754-1</t>
  </si>
  <si>
    <t>JOLIAN - 3 mg - Tableta o cápsula x 24</t>
  </si>
  <si>
    <t>20094754-7</t>
  </si>
  <si>
    <t>JOLIAN - 3 mg - Tableta o cápsula x 144</t>
  </si>
  <si>
    <t>20001058-1</t>
  </si>
  <si>
    <t>BELLAFACE - 2 mg - Tableta o cápsula x 21</t>
  </si>
  <si>
    <t>DIENOGEST - ETINILESTRADIOL</t>
  </si>
  <si>
    <t>20001058-2</t>
  </si>
  <si>
    <t>20005233-1</t>
  </si>
  <si>
    <t>GIANDA - 2 mg - Tableta o cápsula x 21</t>
  </si>
  <si>
    <t>Grunenthal</t>
  </si>
  <si>
    <t>20005233-2</t>
  </si>
  <si>
    <t>20016014-1</t>
  </si>
  <si>
    <t>YAEL - 2 mg - Tableta o cápsula x 21</t>
  </si>
  <si>
    <t>20016014-2</t>
  </si>
  <si>
    <t>20016014-4</t>
  </si>
  <si>
    <t>20044058-1</t>
  </si>
  <si>
    <t>ACOTOL - 2 mg - Tableta o cápsula x 21</t>
  </si>
  <si>
    <t>20044058-3</t>
  </si>
  <si>
    <t>ACOTOL - 2 mg - Tableta o cápsula x 84</t>
  </si>
  <si>
    <t>20055000-1</t>
  </si>
  <si>
    <t>20056174-1</t>
  </si>
  <si>
    <t>20056174-5</t>
  </si>
  <si>
    <t>GIANDA - 2 mg - Tableta o cápsula x 21000</t>
  </si>
  <si>
    <t>20080146-1</t>
  </si>
  <si>
    <t>METRINELLE - 2 mg - Tableta o cápsula x 28</t>
  </si>
  <si>
    <t>20093177-1</t>
  </si>
  <si>
    <t>DIENILLE - 2 mg - Tableta o cápsula x 21</t>
  </si>
  <si>
    <t>20093177-6</t>
  </si>
  <si>
    <t>20093958-1</t>
  </si>
  <si>
    <t>SIBILLA - 2 mg - Tableta o cápsula x 21</t>
  </si>
  <si>
    <t>20093958-2</t>
  </si>
  <si>
    <t>SIBILLA - 2 mg - Tableta o cápsula x 63</t>
  </si>
  <si>
    <t>20093958-3</t>
  </si>
  <si>
    <t>SIBILLA - 2 mg - Tableta o cápsula x 126</t>
  </si>
  <si>
    <t>20093958-4</t>
  </si>
  <si>
    <t>SIBILLA - 2 mg - Tableta o cápsula x 24</t>
  </si>
  <si>
    <t>20093958-7</t>
  </si>
  <si>
    <t>19965149-1</t>
  </si>
  <si>
    <t>POSTINOR-1 - 1.5 mg - Tableta o cápsula x 1</t>
  </si>
  <si>
    <t>LEVONORGESTREL CE</t>
  </si>
  <si>
    <t>19965149-3</t>
  </si>
  <si>
    <t>19977582-1</t>
  </si>
  <si>
    <t>POSTDAY - 1.5 mg - Tableta o cápsula x 1</t>
  </si>
  <si>
    <t>19977582-10</t>
  </si>
  <si>
    <t>POSTDAY - 1.5 mg - Tableta o cápsula x 10</t>
  </si>
  <si>
    <t>19977582-11</t>
  </si>
  <si>
    <t>POSTDAY - 1.5 mg - Tableta o cápsula x 20</t>
  </si>
  <si>
    <t>19977582-3</t>
  </si>
  <si>
    <t>19977582-9</t>
  </si>
  <si>
    <t>POSTDAY - 1.5 mg - Tableta o cápsula x 4</t>
  </si>
  <si>
    <t>19996115-1</t>
  </si>
  <si>
    <t>EMERGYN - 0.75 mg - Tableta o cápsula x 2</t>
  </si>
  <si>
    <t>20033270-1</t>
  </si>
  <si>
    <t>POSTDAYPLUS - 30 mg - Tableta o cápsula x 1</t>
  </si>
  <si>
    <t>Hra Pharma</t>
  </si>
  <si>
    <t>ULIPRISTAL</t>
  </si>
  <si>
    <t>20097975-1</t>
  </si>
  <si>
    <t>EVINET - 1.5 mg - Tableta o cápsula x 1</t>
  </si>
  <si>
    <t>LEVONORGESTREL</t>
  </si>
  <si>
    <t>20097975-2</t>
  </si>
  <si>
    <t>EVINET - 1.5 mg - Tableta o cápsula x 2</t>
  </si>
  <si>
    <t>20104469-1</t>
  </si>
  <si>
    <t>CERCIORAT - 1.5 mg - Tableta o cápsula x 1</t>
  </si>
  <si>
    <t>548b</t>
  </si>
  <si>
    <t>19900498-1</t>
  </si>
  <si>
    <t>MIRENA - 52 mg - Implante x 1</t>
  </si>
  <si>
    <t>LEVONORGESTREL END</t>
  </si>
  <si>
    <t>19900498-2</t>
  </si>
  <si>
    <t>19900498-3</t>
  </si>
  <si>
    <t>N°</t>
  </si>
  <si>
    <t>Abbott_Synthesis</t>
  </si>
  <si>
    <t>Abbott_Lafrancol</t>
  </si>
  <si>
    <t>AntiC?</t>
  </si>
  <si>
    <t>Cir.7?</t>
  </si>
  <si>
    <t>Principio_Activo</t>
  </si>
  <si>
    <t>Cod_ATC</t>
  </si>
  <si>
    <t>Cod_CUM</t>
  </si>
  <si>
    <t>Reg_Sanitario</t>
  </si>
  <si>
    <t>Nombre_Comercial</t>
  </si>
  <si>
    <t>Concent</t>
  </si>
  <si>
    <t>Forma_Farma</t>
  </si>
  <si>
    <t>Presentacion</t>
  </si>
  <si>
    <t>Laboratorio</t>
  </si>
  <si>
    <t>PmeL_UP</t>
  </si>
  <si>
    <t>PmyL_UP</t>
  </si>
  <si>
    <t>PPE_UP</t>
  </si>
  <si>
    <t>PMV_UP</t>
  </si>
  <si>
    <t>PRA_UP</t>
  </si>
  <si>
    <t>FCPU</t>
  </si>
  <si>
    <t>PmeLUni</t>
  </si>
  <si>
    <t>PmyLUni</t>
  </si>
  <si>
    <t>PPE_Uni</t>
  </si>
  <si>
    <t>PMV_Uni</t>
  </si>
  <si>
    <t>PRA_Uni</t>
  </si>
  <si>
    <t>lcc_u12</t>
  </si>
  <si>
    <t>lcc_pp12</t>
  </si>
  <si>
    <t>lci_u12</t>
  </si>
  <si>
    <t>lci_pp12</t>
  </si>
  <si>
    <t>lcc_u13</t>
  </si>
  <si>
    <t>lcc_pp13</t>
  </si>
  <si>
    <t>lci_u13</t>
  </si>
  <si>
    <t>lci_pp13</t>
  </si>
  <si>
    <t>lcc_u14</t>
  </si>
  <si>
    <t>lcc_pp14</t>
  </si>
  <si>
    <t>lci_u14</t>
  </si>
  <si>
    <t>lci_pp14</t>
  </si>
  <si>
    <t>lcc_u15</t>
  </si>
  <si>
    <t>lcc_pp15</t>
  </si>
  <si>
    <t>lci_u15</t>
  </si>
  <si>
    <t>lci_pp15</t>
  </si>
  <si>
    <t>lcc_u16T1</t>
  </si>
  <si>
    <t>lcc_pp16T1</t>
  </si>
  <si>
    <t>lci_u16T1</t>
  </si>
  <si>
    <t>lci_pp16T1</t>
  </si>
  <si>
    <t>lcc_u16T2</t>
  </si>
  <si>
    <t>lcc_pp16T2</t>
  </si>
  <si>
    <t>lci_u16T2</t>
  </si>
  <si>
    <t>lci_pp16T2</t>
  </si>
  <si>
    <t>lcc_u16T3</t>
  </si>
  <si>
    <t>lcc_pp16T3</t>
  </si>
  <si>
    <t>lci_u16T3</t>
  </si>
  <si>
    <t>lci_pp16T3</t>
  </si>
  <si>
    <t>lcc_u16sT4</t>
  </si>
  <si>
    <t>lcc_pp16sT4</t>
  </si>
  <si>
    <t>lci_u16sT4</t>
  </si>
  <si>
    <t>lci_pp16sT4</t>
  </si>
  <si>
    <t>lcc_u17T1</t>
  </si>
  <si>
    <t>lcc_pp17T1</t>
  </si>
  <si>
    <t>lci_u17T1</t>
  </si>
  <si>
    <t>lci_pp17T1</t>
  </si>
  <si>
    <t>lcc_u17T2</t>
  </si>
  <si>
    <t>lcc_pp17T2</t>
  </si>
  <si>
    <t>lci_u17T2</t>
  </si>
  <si>
    <t>lci_pp17T2</t>
  </si>
  <si>
    <t>lcc_u17T3</t>
  </si>
  <si>
    <t>lcc_pp17T3</t>
  </si>
  <si>
    <t>lci_u17T3</t>
  </si>
  <si>
    <t>lci_pp17T3</t>
  </si>
  <si>
    <t>lcc_u17T4</t>
  </si>
  <si>
    <t>lcc_pp17T4</t>
  </si>
  <si>
    <t>lci_u17T4</t>
  </si>
  <si>
    <t>lci_pp17T4</t>
  </si>
  <si>
    <t>Tt_U-2017</t>
  </si>
  <si>
    <t>Tt_V-2017</t>
  </si>
  <si>
    <t>PPPS-17</t>
  </si>
  <si>
    <t>PPPS-unit</t>
  </si>
  <si>
    <t>lcc_u18T1</t>
  </si>
  <si>
    <t>lcc_pp18T1</t>
  </si>
  <si>
    <t>lci_u18T1</t>
  </si>
  <si>
    <t>lci_pp18T1</t>
  </si>
  <si>
    <t>SI</t>
  </si>
  <si>
    <t>No</t>
  </si>
  <si>
    <t>ALGESTONA - ESTRADIOL</t>
  </si>
  <si>
    <t>G03FA02</t>
  </si>
  <si>
    <t>23016-01</t>
  </si>
  <si>
    <t>INVIMA 2016M-007754-R3</t>
  </si>
  <si>
    <t>PERLUTAL 150 mg + 10 mg</t>
  </si>
  <si>
    <t>150 mg + 10 mg</t>
  </si>
  <si>
    <t>Sol.Inyectable</t>
  </si>
  <si>
    <t>Cja x 1 Amp.</t>
  </si>
  <si>
    <t>BOEHRINGER_INGELHEIM</t>
  </si>
  <si>
    <t>23016-10</t>
  </si>
  <si>
    <t>Cja.x 1 Amp.1mL</t>
  </si>
  <si>
    <t>23016-02</t>
  </si>
  <si>
    <t>Cja.x 1 Amp.x 1 mL</t>
  </si>
  <si>
    <t>19936182-01</t>
  </si>
  <si>
    <t xml:space="preserve">	INVIMA 2013M-0002433-R1</t>
  </si>
  <si>
    <t>FEMVULEN</t>
  </si>
  <si>
    <t>150 mg + 10 mg / 1 ml</t>
  </si>
  <si>
    <t>Cja.x 1 Amp 1 mL</t>
  </si>
  <si>
    <t>CHALVER</t>
  </si>
  <si>
    <t>19763-06</t>
  </si>
  <si>
    <t>INVIMA 2007M-007700-R2</t>
  </si>
  <si>
    <t>SYNOVULAR Inyectable</t>
  </si>
  <si>
    <t>10 mg</t>
  </si>
  <si>
    <t>LAFRANCOL</t>
  </si>
  <si>
    <t>19763-01</t>
  </si>
  <si>
    <t>Cja.x 1 Amp 1 mL.</t>
  </si>
  <si>
    <t>19991074-03</t>
  </si>
  <si>
    <t>INVIMA 2008M-0008452</t>
  </si>
  <si>
    <t>SYNOVULAR SUAVE</t>
  </si>
  <si>
    <t>90 mg + 6 mg</t>
  </si>
  <si>
    <t>Cja.x 1 Amp.1 mL.</t>
  </si>
  <si>
    <t>19991074-01</t>
  </si>
  <si>
    <t>Sol.intraocular</t>
  </si>
  <si>
    <t>Cja.x 1 Vial 1 mL</t>
  </si>
  <si>
    <t>19991074-04</t>
  </si>
  <si>
    <t>Cja.x 1 Amp 2 0 3 mL</t>
  </si>
  <si>
    <t>CLORMADINONA - ETINILESTRADIOL</t>
  </si>
  <si>
    <t>G03FB03</t>
  </si>
  <si>
    <t>20077110-01</t>
  </si>
  <si>
    <t>INVIMA 2016M-0016841</t>
  </si>
  <si>
    <t>LADEE 3 mg + 0,03 mg</t>
  </si>
  <si>
    <t>3 mg + 0,03 mg</t>
  </si>
  <si>
    <t>Tab.recub.</t>
  </si>
  <si>
    <t>Cja.x 21 Tabs.</t>
  </si>
  <si>
    <t>EXELTIS</t>
  </si>
  <si>
    <t>19908328-01</t>
  </si>
  <si>
    <t>INVIMA 2016M-015077-R2</t>
  </si>
  <si>
    <t>BELARA</t>
  </si>
  <si>
    <t>2 mg, 0.03 mg</t>
  </si>
  <si>
    <t>Tabletas</t>
  </si>
  <si>
    <t>GRUNENTHAL</t>
  </si>
  <si>
    <t>20025222-01</t>
  </si>
  <si>
    <t xml:space="preserve">	INVIMA 2011M-0012107</t>
  </si>
  <si>
    <t>BELARINA</t>
  </si>
  <si>
    <t>2 mg + 0.02 mg</t>
  </si>
  <si>
    <t>Cja.x 28 Tabs</t>
  </si>
  <si>
    <t>20056938-02</t>
  </si>
  <si>
    <t>INVIMA 2013M-0014175</t>
  </si>
  <si>
    <t>ADELLA</t>
  </si>
  <si>
    <t>2 mg + 0.03 mg</t>
  </si>
  <si>
    <t>Cja.x 21 Tabs</t>
  </si>
  <si>
    <t>PROCAPS</t>
  </si>
  <si>
    <t>20056938-01</t>
  </si>
  <si>
    <t>20057024-01</t>
  </si>
  <si>
    <t>INVIMA 2013M-0014168</t>
  </si>
  <si>
    <t>ADELLA MINI</t>
  </si>
  <si>
    <t>20034297-01</t>
  </si>
  <si>
    <t>IINVIMA 2011M-0012710</t>
  </si>
  <si>
    <t>GYNORELLE</t>
  </si>
  <si>
    <t>2 mg + 20 mcg</t>
  </si>
  <si>
    <t>Comp.Recub.*</t>
  </si>
  <si>
    <t>Cja.x 28 Comp</t>
  </si>
  <si>
    <t>SYNTHESIS</t>
  </si>
  <si>
    <t>DESOGESTREL</t>
  </si>
  <si>
    <t>G03AC09</t>
  </si>
  <si>
    <t>19924192-01</t>
  </si>
  <si>
    <t>INVIMA 2012M-0001047-R1</t>
  </si>
  <si>
    <t>CERAZETTE 75 mcg</t>
  </si>
  <si>
    <t>75 mcg</t>
  </si>
  <si>
    <t>Comprimidos*</t>
  </si>
  <si>
    <t>Cja x 28 Comp</t>
  </si>
  <si>
    <t>ORGANON</t>
  </si>
  <si>
    <t>19999543-01</t>
  </si>
  <si>
    <t>INVIMA 2008M-0008941</t>
  </si>
  <si>
    <t>ARLETTE 28</t>
  </si>
  <si>
    <t>0.07 mg</t>
  </si>
  <si>
    <t>DESOGESTREL - ETINILESTRADIOL</t>
  </si>
  <si>
    <t>G03AA09</t>
  </si>
  <si>
    <t>19904373-01</t>
  </si>
  <si>
    <t xml:space="preserve">	INVIMA 2009 M-13764-R1</t>
  </si>
  <si>
    <t>MIRAVELLE SUAVE 0.150 mg + 0.020 mg</t>
  </si>
  <si>
    <t>0.150 mg + 0.020 mg</t>
  </si>
  <si>
    <t>19973516-01</t>
  </si>
  <si>
    <t>INVIMA 2007M-0006844</t>
  </si>
  <si>
    <t>GRACIAL</t>
  </si>
  <si>
    <t>Ver Registro</t>
  </si>
  <si>
    <t>Cja.x 22 Comp</t>
  </si>
  <si>
    <t>204090-01</t>
  </si>
  <si>
    <t>INVIMA 2006M-005411 - R1</t>
  </si>
  <si>
    <t>MARVELON 0.15 mg + 0.03 mg</t>
  </si>
  <si>
    <t>0.15 mg + 0.03 mg</t>
  </si>
  <si>
    <t>55959-01</t>
  </si>
  <si>
    <t>INVIMA 2016M-000401-R2</t>
  </si>
  <si>
    <t>MERCILON 0.15 mg + 0.02 mg</t>
  </si>
  <si>
    <t>0.15 mg + 0.02 mg</t>
  </si>
  <si>
    <t>Cja.x 21 Comp</t>
  </si>
  <si>
    <t>55959-04</t>
  </si>
  <si>
    <t>DIENOGEST - ESTRADIOL</t>
  </si>
  <si>
    <t>G03AB08</t>
  </si>
  <si>
    <t>20005723-01</t>
  </si>
  <si>
    <t>INVIMA 2010M-0010708</t>
  </si>
  <si>
    <t>QLAIRA 4 dosis</t>
  </si>
  <si>
    <t>C1:E3mg C2:E2+D2mg C3:E2mg C4:E2+D3 mg</t>
  </si>
  <si>
    <t>Cja.x 28 Comps.</t>
  </si>
  <si>
    <t>BAYER_SCHERING</t>
  </si>
  <si>
    <t>20051856-01</t>
  </si>
  <si>
    <t>INVIMA 2012M-0013906</t>
  </si>
  <si>
    <t>EVELY 4 Dosis</t>
  </si>
  <si>
    <t>C1:E3mg C2:E2+D2mg C3:E2+D3mg C4:E2mg</t>
  </si>
  <si>
    <t>20087541-01</t>
  </si>
  <si>
    <t>INVIMA 2015M-0016111</t>
  </si>
  <si>
    <t>SEGUFEM 2 mg + 2 mg</t>
  </si>
  <si>
    <t>2 mg + 2 mg</t>
  </si>
  <si>
    <t>G03AA16</t>
  </si>
  <si>
    <t>20093177-01</t>
  </si>
  <si>
    <t>INVIMA 2016M-0017267</t>
  </si>
  <si>
    <t>DIENILLE 2 mg + 0,03 mg</t>
  </si>
  <si>
    <t>2 mg + 0,03 mg</t>
  </si>
  <si>
    <t>Cja.x 21 Comp.</t>
  </si>
  <si>
    <t>20093958-01</t>
  </si>
  <si>
    <t>INVIMA 2016M-0017218</t>
  </si>
  <si>
    <t>SIBILLA 2 mg + 0,03 mg</t>
  </si>
  <si>
    <t>GEDEON_RICHTER</t>
  </si>
  <si>
    <t>20005233-01</t>
  </si>
  <si>
    <t>INVIMA 2009M-0009887</t>
  </si>
  <si>
    <t>GIANDA 2 mg + 0,03 mg</t>
  </si>
  <si>
    <t>D 2 mg + EE 0,03 mg</t>
  </si>
  <si>
    <t>20001058-01</t>
  </si>
  <si>
    <t>INVIMA 2009M-0009470</t>
  </si>
  <si>
    <t>BELLAFACE 2 mg + 0,03 mg</t>
  </si>
  <si>
    <t>20055000-01</t>
  </si>
  <si>
    <t>INVIMA 2014M-0015240</t>
  </si>
  <si>
    <t>BELLAFACE SUAVE 2 mg + 20 mcg</t>
  </si>
  <si>
    <t>20016014-01</t>
  </si>
  <si>
    <t>INVIMA 2016M-0011563-R1</t>
  </si>
  <si>
    <t>YAEL 2 mg + 0,03 mg</t>
  </si>
  <si>
    <t>20016014-04</t>
  </si>
  <si>
    <t>20044058-03</t>
  </si>
  <si>
    <t>INVIMA 2012M-0013335</t>
  </si>
  <si>
    <t>ACOTOL EX 2 mg + 0,03 mg</t>
  </si>
  <si>
    <t>Cja.x 84 Tabs</t>
  </si>
  <si>
    <t>20044058-01</t>
  </si>
  <si>
    <t>G03FA17</t>
  </si>
  <si>
    <t>19991877-01</t>
  </si>
  <si>
    <t xml:space="preserve">	INVIMA 2008M-0008474</t>
  </si>
  <si>
    <t>FEMIPLUS 20</t>
  </si>
  <si>
    <t>3 mg + 0.02 mg</t>
  </si>
  <si>
    <t>ANDROMACO</t>
  </si>
  <si>
    <t>19992661-01</t>
  </si>
  <si>
    <t xml:space="preserve">	INVIMA 2008M-0008648</t>
  </si>
  <si>
    <t>FEMIPLUS CD</t>
  </si>
  <si>
    <t>3 mg + 0.03 mg</t>
  </si>
  <si>
    <t>20054974-01</t>
  </si>
  <si>
    <t>INVIMA 2014M-0015419</t>
  </si>
  <si>
    <t>YASMINIQ FLEX</t>
  </si>
  <si>
    <t>Cja.x 30 Comp</t>
  </si>
  <si>
    <t>BAYER_PHARMA</t>
  </si>
  <si>
    <t>19912555-01</t>
  </si>
  <si>
    <t>INVIMA 2016M-015030-R2</t>
  </si>
  <si>
    <t>YASMIN 3 mg + 0.03 mg</t>
  </si>
  <si>
    <t>19968665-01</t>
  </si>
  <si>
    <t>INVIMA 2017M-0006365-R1</t>
  </si>
  <si>
    <t>YASMINIQ 3 mg + 0,02 mg</t>
  </si>
  <si>
    <t>3 mg + 0,02 mg</t>
  </si>
  <si>
    <t>20077138-01</t>
  </si>
  <si>
    <t>INVIMA 2015M-0016402</t>
  </si>
  <si>
    <t>DROSPERA 3 mg + 30 mcg</t>
  </si>
  <si>
    <t>3 mg + 30 mcg</t>
  </si>
  <si>
    <t>20094754-01</t>
  </si>
  <si>
    <t>INVIMA 2016M-0017174</t>
  </si>
  <si>
    <t>JOLIAN 3 mg + 0,02 mg</t>
  </si>
  <si>
    <t>Cja.x 28 comp.(24 act)</t>
  </si>
  <si>
    <t>19942485-01</t>
  </si>
  <si>
    <t>INVIMA 2014M-0003438-R1</t>
  </si>
  <si>
    <t>FEMELLE</t>
  </si>
  <si>
    <t>GYNOPHARM</t>
  </si>
  <si>
    <t>19989179-01</t>
  </si>
  <si>
    <t>INVIMA 2008M-0008489</t>
  </si>
  <si>
    <t>FEMELLE 20 CD</t>
  </si>
  <si>
    <t>3 mg + 20 mcg</t>
  </si>
  <si>
    <t>Cja.x 28 Tabs.</t>
  </si>
  <si>
    <t>19951775-01</t>
  </si>
  <si>
    <t>INVIMA 2015M-0004318-R1</t>
  </si>
  <si>
    <t>YAX</t>
  </si>
  <si>
    <t>19980628-01</t>
  </si>
  <si>
    <t>INVIMA 2007M-0007655</t>
  </si>
  <si>
    <t>YAXIBELLE 3 mg + 20 mcg</t>
  </si>
  <si>
    <t>19987728-02</t>
  </si>
  <si>
    <t>INVIMA 2008M-0008390</t>
  </si>
  <si>
    <t>VERONIQ 3 mg + 30 mcg</t>
  </si>
  <si>
    <t>19987728-01</t>
  </si>
  <si>
    <t>19987731-01</t>
  </si>
  <si>
    <t>INVIMA 2008M-0008442</t>
  </si>
  <si>
    <t>VERONIQ Mini</t>
  </si>
  <si>
    <t>19987731-02</t>
  </si>
  <si>
    <t>20001620-01</t>
  </si>
  <si>
    <t>INVIMA 2009M-0009848</t>
  </si>
  <si>
    <t>Cáp.Blanda</t>
  </si>
  <si>
    <t>Cja.x 21 Cáps.</t>
  </si>
  <si>
    <t>19966573-06</t>
  </si>
  <si>
    <t>INVIMA 2017M-0006027-R1</t>
  </si>
  <si>
    <t>FEMELLE 20</t>
  </si>
  <si>
    <t>19966573-04</t>
  </si>
  <si>
    <t>19966573-02</t>
  </si>
  <si>
    <t>Cja x 21 Tabs.</t>
  </si>
  <si>
    <t>19966573-01</t>
  </si>
  <si>
    <t>19966573-03</t>
  </si>
  <si>
    <t xml:space="preserve">	INVIMA 2006M-0006027</t>
  </si>
  <si>
    <t>19989172-02</t>
  </si>
  <si>
    <t>INVIMA 2008M-0008488</t>
  </si>
  <si>
    <t>FEMELLE CD</t>
  </si>
  <si>
    <t>19989172-01</t>
  </si>
  <si>
    <t>ETONOGESTREL</t>
  </si>
  <si>
    <t>G03AC08</t>
  </si>
  <si>
    <t>19969493-01</t>
  </si>
  <si>
    <t>INVIMA 2018M-0006318-R1</t>
  </si>
  <si>
    <t>IMPLANON NXT 68 mg</t>
  </si>
  <si>
    <t>68 mg</t>
  </si>
  <si>
    <t>Implante</t>
  </si>
  <si>
    <t>Cja.x 1 Implante</t>
  </si>
  <si>
    <t>MERCK&amp;CO_SCHERING_PLOUGH</t>
  </si>
  <si>
    <t>ETONOGESTREL - ETINILESTRADIOL</t>
  </si>
  <si>
    <t>20055021-01</t>
  </si>
  <si>
    <t xml:space="preserve">	INVIMA 2013M-0014508</t>
  </si>
  <si>
    <t>CIRCLET Anillo Vaginal</t>
  </si>
  <si>
    <t>11.7 mg + 2.7 mg</t>
  </si>
  <si>
    <t>Endoceptivo*</t>
  </si>
  <si>
    <t>Cja.x 1 Sobre</t>
  </si>
  <si>
    <t>MERCK&amp;CO_FROSST</t>
  </si>
  <si>
    <t>19987333-01</t>
  </si>
  <si>
    <t>INVIMA 2008M-0008375</t>
  </si>
  <si>
    <t>NUVARING  11,7 mg + 2,7 mg</t>
  </si>
  <si>
    <t>11,7 mg + 2,7 mg</t>
  </si>
  <si>
    <t>Sis.Anillo Vag.</t>
  </si>
  <si>
    <t>Cja.x 1 Anillo</t>
  </si>
  <si>
    <t>19987333-02</t>
  </si>
  <si>
    <t>G03AA10</t>
  </si>
  <si>
    <t>19934069-01</t>
  </si>
  <si>
    <t>INVIMA 2014M-0002213- R1</t>
  </si>
  <si>
    <t>AVADEN 0,25 mg + 1 mg</t>
  </si>
  <si>
    <t>0,25 mg + 1 mg</t>
  </si>
  <si>
    <t>Grageas*</t>
  </si>
  <si>
    <t>Cja.x 28 Grag.</t>
  </si>
  <si>
    <t>205048-01</t>
  </si>
  <si>
    <t>INVIMA 2007M-006011 R1</t>
  </si>
  <si>
    <t>FEMIANE 20 mcg + 75 mcg</t>
  </si>
  <si>
    <t>20 mcg + 75 mcg</t>
  </si>
  <si>
    <t>Cja x 21 Tabs</t>
  </si>
  <si>
    <t>19942625-01</t>
  </si>
  <si>
    <t>INVIMA 2015M-0003370 R1</t>
  </si>
  <si>
    <t xml:space="preserve">GYNOVIN </t>
  </si>
  <si>
    <t>0.075 mg + 0.030 mg</t>
  </si>
  <si>
    <t>19907594-01</t>
  </si>
  <si>
    <t>INVIMA 2016M-014513-R2</t>
  </si>
  <si>
    <t>MELIANE LIGH</t>
  </si>
  <si>
    <t>60 / 15 mcg</t>
  </si>
  <si>
    <t>19941935-01</t>
  </si>
  <si>
    <t>INVIMA 2004M-0003424</t>
  </si>
  <si>
    <t>MASBELL</t>
  </si>
  <si>
    <t>Cja.x 28 Tab</t>
  </si>
  <si>
    <t>204065-01</t>
  </si>
  <si>
    <t>INVIMA 2007M-006606-R1</t>
  </si>
  <si>
    <t>HARMONET</t>
  </si>
  <si>
    <t>75 mcg + 20 mcg</t>
  </si>
  <si>
    <t>Cja x 21 Grag</t>
  </si>
  <si>
    <t>PFIZER_WYETH</t>
  </si>
  <si>
    <t>19907593-01</t>
  </si>
  <si>
    <t xml:space="preserve">	INVIMA 2011 M-0000097-R</t>
  </si>
  <si>
    <t>MINESSE</t>
  </si>
  <si>
    <t>0.06 mg + 0.015 mg</t>
  </si>
  <si>
    <t>Cja x 28 Tabs</t>
  </si>
  <si>
    <t>19907593-05</t>
  </si>
  <si>
    <t>INVIMA 2016M-0000097-R2</t>
  </si>
  <si>
    <t>MINULET</t>
  </si>
  <si>
    <t>19906272-03</t>
  </si>
  <si>
    <t xml:space="preserve">	INVIMA 2010 M-014479R-1</t>
  </si>
  <si>
    <t>75 mcg,30 mcg.</t>
  </si>
  <si>
    <t>19906272-01</t>
  </si>
  <si>
    <t>INVIMA 2016 M014479-R2</t>
  </si>
  <si>
    <t>75 mcg + 30 mcg.</t>
  </si>
  <si>
    <t>Cja.x 21 Grag</t>
  </si>
  <si>
    <t>G03AC03</t>
  </si>
  <si>
    <t>19903056-02</t>
  </si>
  <si>
    <t>INVIMA 2010 M-14015 R1</t>
  </si>
  <si>
    <t>MICROLUT 0,03 mg</t>
  </si>
  <si>
    <t>0.03 mg.</t>
  </si>
  <si>
    <t>Cja x 35 Grageas</t>
  </si>
  <si>
    <t>20080147-01</t>
  </si>
  <si>
    <t>INVIMA 2015M-0016314</t>
  </si>
  <si>
    <t>CERCIORAT 0,75 mg</t>
  </si>
  <si>
    <t>0,75 mg</t>
  </si>
  <si>
    <t>Cja.x 2 Comp.</t>
  </si>
  <si>
    <t>19979560-01</t>
  </si>
  <si>
    <t>INVIMA 2007M-0007503</t>
  </si>
  <si>
    <t>FAMERGEN</t>
  </si>
  <si>
    <t>0.75 mg</t>
  </si>
  <si>
    <t>Cja.x 2 Tabs</t>
  </si>
  <si>
    <t>LABINCO</t>
  </si>
  <si>
    <t>19981711-01</t>
  </si>
  <si>
    <t>INVIMA 2007M-0007627</t>
  </si>
  <si>
    <t>POSLAC</t>
  </si>
  <si>
    <t>0.03 mg</t>
  </si>
  <si>
    <t>Cja.x 35 Tabs.</t>
  </si>
  <si>
    <t>20052210-01</t>
  </si>
  <si>
    <t>INVIMA 2012M-0013739</t>
  </si>
  <si>
    <t>LIBELLE</t>
  </si>
  <si>
    <t>NOVAMED</t>
  </si>
  <si>
    <t>20097975-01</t>
  </si>
  <si>
    <t>INVIMA 2015M-0016656</t>
  </si>
  <si>
    <t>EVINET 1.5 mg</t>
  </si>
  <si>
    <t>1.5 mg</t>
  </si>
  <si>
    <t>Cja.x 1 Tab</t>
  </si>
  <si>
    <t>19996115-01</t>
  </si>
  <si>
    <t xml:space="preserve">	INVIMA 2009M-0009113</t>
  </si>
  <si>
    <t>EMERGYN</t>
  </si>
  <si>
    <t>20014912-01</t>
  </si>
  <si>
    <t xml:space="preserve">	INVIMA 2010M-0010889</t>
  </si>
  <si>
    <t>DIADED 2</t>
  </si>
  <si>
    <t>TECNOQUIMICAS</t>
  </si>
  <si>
    <t>G03AA07</t>
  </si>
  <si>
    <t>19971488-01</t>
  </si>
  <si>
    <t xml:space="preserve">	INVIMA 2007M-0006858</t>
  </si>
  <si>
    <t>ANULETTE</t>
  </si>
  <si>
    <t>19972438-01</t>
  </si>
  <si>
    <t xml:space="preserve">	INVIMA 2007M-0006836</t>
  </si>
  <si>
    <t>ANULETTE TRES</t>
  </si>
  <si>
    <t>Cja.x 91 Comp</t>
  </si>
  <si>
    <t>27076-01</t>
  </si>
  <si>
    <t>INVIMA 2016M-000145-R4</t>
  </si>
  <si>
    <t>MICROGYNON 30</t>
  </si>
  <si>
    <t>0.15 / 0.03 mg</t>
  </si>
  <si>
    <t>27076-02</t>
  </si>
  <si>
    <t>INVIMA 2005M-000145-R3</t>
  </si>
  <si>
    <t>Cja.x 1050 Grag</t>
  </si>
  <si>
    <t>19948887-01</t>
  </si>
  <si>
    <t>INVIMA 2015M-0003865-R1</t>
  </si>
  <si>
    <t>MICROGYNON 30 CD</t>
  </si>
  <si>
    <t>Cja x 28 Grag</t>
  </si>
  <si>
    <t>228238-01</t>
  </si>
  <si>
    <t>INVIMA 2009 M-011763 R1</t>
  </si>
  <si>
    <t>MICROGYNON SUAVE</t>
  </si>
  <si>
    <t>0.02 mg / 0.1 mg.</t>
  </si>
  <si>
    <t>Cja x 21 Grageas</t>
  </si>
  <si>
    <t>38692-01</t>
  </si>
  <si>
    <t>INVIMA 2012M-003819-R3</t>
  </si>
  <si>
    <t>NEOGYNON</t>
  </si>
  <si>
    <t>0.25 / 0.50 mg</t>
  </si>
  <si>
    <t>38691-01</t>
  </si>
  <si>
    <t>INVIMA 2002 M-003817 R2</t>
  </si>
  <si>
    <t>NEOGYNON  CD</t>
  </si>
  <si>
    <t>19988755-01</t>
  </si>
  <si>
    <t>INVIMA 2008M-0008403</t>
  </si>
  <si>
    <t>ACTIVA 21</t>
  </si>
  <si>
    <t>150 mcg + 30 mcg</t>
  </si>
  <si>
    <t>BCN_MEDICAL</t>
  </si>
  <si>
    <t>19997297-01</t>
  </si>
  <si>
    <t xml:space="preserve">	INVIMA 2008M-0009041</t>
  </si>
  <si>
    <t>ACTIVA 28</t>
  </si>
  <si>
    <t>150 mcg + 30 mcg + 76 mg</t>
  </si>
  <si>
    <t>19941934-01</t>
  </si>
  <si>
    <t>INVIMA 2014M-0003060-R1</t>
  </si>
  <si>
    <t>LINDELLA</t>
  </si>
  <si>
    <t>150 mg + 0.3 mg</t>
  </si>
  <si>
    <t>19940826-01</t>
  </si>
  <si>
    <t>INVIMA 2004M-0003031</t>
  </si>
  <si>
    <t>LINDELLA CD</t>
  </si>
  <si>
    <t>150mcg, 50mcg</t>
  </si>
  <si>
    <t>19942145-01</t>
  </si>
  <si>
    <t>INVIMA 2015M-0003062-R1</t>
  </si>
  <si>
    <t>LINDELLA SUAVE</t>
  </si>
  <si>
    <t>0.10 mg + 0.02 mg</t>
  </si>
  <si>
    <t>19907975-01</t>
  </si>
  <si>
    <t>INVIMA 2016M-14414-R2</t>
  </si>
  <si>
    <t>MICROFEMIN</t>
  </si>
  <si>
    <t>19907974-01</t>
  </si>
  <si>
    <t>INVIMA 2017M-014738-R2</t>
  </si>
  <si>
    <t>MICROFEMIN CD</t>
  </si>
  <si>
    <t>0.150 mg + 0.03 mg</t>
  </si>
  <si>
    <t>19951554-02</t>
  </si>
  <si>
    <t>INVIMA 2015M-0004156-R1</t>
  </si>
  <si>
    <t>MINIPIL SUAVE</t>
  </si>
  <si>
    <t>0.02 mg + 0.1 mg</t>
  </si>
  <si>
    <t>Cja.x 1050 Tabs</t>
  </si>
  <si>
    <t>19951554-01</t>
  </si>
  <si>
    <t>0.02 mg + 0.1 mg.</t>
  </si>
  <si>
    <t>20039679-01</t>
  </si>
  <si>
    <t>INVIMA 2012M-0012892</t>
  </si>
  <si>
    <t>SEGUBELL</t>
  </si>
  <si>
    <t>0.09 mg + 0.02 mg</t>
  </si>
  <si>
    <t>19981474-02</t>
  </si>
  <si>
    <t>INVIMA 2007M-0007478</t>
  </si>
  <si>
    <t>SINOVUL</t>
  </si>
  <si>
    <t>19981474-01</t>
  </si>
  <si>
    <t>19906274-07</t>
  </si>
  <si>
    <t>INVIMA 2016M-014475-R2</t>
  </si>
  <si>
    <t>NORDETTE</t>
  </si>
  <si>
    <t>Cja.x 21 Grag.</t>
  </si>
  <si>
    <t>19988571-01</t>
  </si>
  <si>
    <t xml:space="preserve">	INVIMA 2008M-0008433</t>
  </si>
  <si>
    <t>AO PROFAMILIA</t>
  </si>
  <si>
    <t>0.150 mg + 0.3 mg</t>
  </si>
  <si>
    <t>PROFAMILIA</t>
  </si>
  <si>
    <t>19953663-01</t>
  </si>
  <si>
    <t>INVIMA 2006M-0005431</t>
  </si>
  <si>
    <t>AMESTRAL 15</t>
  </si>
  <si>
    <t>0,15 mg + 0,03 mg</t>
  </si>
  <si>
    <t>RYAN</t>
  </si>
  <si>
    <t>19950806-01</t>
  </si>
  <si>
    <t>INVIMA 2005M-0004614</t>
  </si>
  <si>
    <t>AMESTRAL 25</t>
  </si>
  <si>
    <t>0.25 mg, 0.05 mg</t>
  </si>
  <si>
    <t>Cja.x 21 Tab</t>
  </si>
  <si>
    <t>19948265-01</t>
  </si>
  <si>
    <t>INVIMA 2015M-0004415-R1</t>
  </si>
  <si>
    <t>NORVETAL 150 mcg + 30 mcg</t>
  </si>
  <si>
    <t>20011474-01</t>
  </si>
  <si>
    <t>INVIMA 2010M-0010607</t>
  </si>
  <si>
    <t>19948265-03</t>
  </si>
  <si>
    <t>19905413-01</t>
  </si>
  <si>
    <t xml:space="preserve">	INVIMA 2010 M-13966 R1</t>
  </si>
  <si>
    <t>NORVETAL 20</t>
  </si>
  <si>
    <t>0.1 mg + 0.02 mg</t>
  </si>
  <si>
    <t>Levonorgestrel + Etinilestradiol (150 - 250 + 30 - 50) mcg tableta o gragea</t>
  </si>
  <si>
    <t>G03AL005161</t>
  </si>
  <si>
    <t>19953018-01</t>
  </si>
  <si>
    <t>INVIMA 2005M-0004528</t>
  </si>
  <si>
    <t>LEVONORGESTREL + ETINILESTRADIOL 0.15mg + 0.03 mg</t>
  </si>
  <si>
    <t>0.15mg + 0.03 mg</t>
  </si>
  <si>
    <t>Cja x 21 Comps.</t>
  </si>
  <si>
    <t>G03AD01</t>
  </si>
  <si>
    <t>20022334-01</t>
  </si>
  <si>
    <t>INVIMA 2011M-0012089</t>
  </si>
  <si>
    <t>OPXION 0,75 mg</t>
  </si>
  <si>
    <t>Cja.x 2 Grageas</t>
  </si>
  <si>
    <t>20022334-02</t>
  </si>
  <si>
    <t xml:space="preserve">	INVIMA 2011M-0012089</t>
  </si>
  <si>
    <t>19948263-01</t>
  </si>
  <si>
    <t>INVIMA 2005M-0004396</t>
  </si>
  <si>
    <t>TACE 0,75 mg</t>
  </si>
  <si>
    <t>19951553-03</t>
  </si>
  <si>
    <t>INVIMA 2005M-0004157</t>
  </si>
  <si>
    <t>POSTDAY 0.75 mg</t>
  </si>
  <si>
    <t>Cja.x 40 Tabs</t>
  </si>
  <si>
    <t>19951553-01</t>
  </si>
  <si>
    <t>INVIMA 2015M-0004157-R1</t>
  </si>
  <si>
    <t>Cja.x 2 Tabs.</t>
  </si>
  <si>
    <t>19951553-08</t>
  </si>
  <si>
    <t>Cja.x 20 Tabs.</t>
  </si>
  <si>
    <t>19951553-07</t>
  </si>
  <si>
    <t>Cja.x 8 Tabs</t>
  </si>
  <si>
    <t>19977582-01</t>
  </si>
  <si>
    <t>INVIMA 2007M-0007480</t>
  </si>
  <si>
    <t>POSTDAY-1 1,5 mg</t>
  </si>
  <si>
    <t>1,5 mg</t>
  </si>
  <si>
    <t>Cja.x 1 Tableta</t>
  </si>
  <si>
    <t>19989785-02</t>
  </si>
  <si>
    <t>INVIMA 2008M-0008477</t>
  </si>
  <si>
    <t>EVINET 0,75 mg</t>
  </si>
  <si>
    <t>19989785-01</t>
  </si>
  <si>
    <t>Cja.x 4 Tabs</t>
  </si>
  <si>
    <t>19965149-01</t>
  </si>
  <si>
    <t>INVIMA 2006M-0006069</t>
  </si>
  <si>
    <t>POSTINOR 1 Comprimidos 1,5 mg</t>
  </si>
  <si>
    <t>19908046-01</t>
  </si>
  <si>
    <t>INVIMA 2016M-014686-R2</t>
  </si>
  <si>
    <t>POSTINOR 2</t>
  </si>
  <si>
    <t>19961092-01</t>
  </si>
  <si>
    <t>INVIMA 2006M-0005655</t>
  </si>
  <si>
    <t>EMERGYN 0,75 mg</t>
  </si>
  <si>
    <t>19968924-01</t>
  </si>
  <si>
    <t>INVIMA 2006M-0006462</t>
  </si>
  <si>
    <t>PRIKUL-1 1,5 mg</t>
  </si>
  <si>
    <t>Cja x 1 Tab.</t>
  </si>
  <si>
    <t>TECNOFARMA</t>
  </si>
  <si>
    <t>19977706-01</t>
  </si>
  <si>
    <t>INVIMA 2008M-0007942</t>
  </si>
  <si>
    <t>DIADED 1,5 mg</t>
  </si>
  <si>
    <t>20046501-01</t>
  </si>
  <si>
    <t>INVIMA 2014M-0014939</t>
  </si>
  <si>
    <t>JAYDESS</t>
  </si>
  <si>
    <t>13.5 mg</t>
  </si>
  <si>
    <t>Cja.x 1 Endoceptico</t>
  </si>
  <si>
    <t>20046501-03</t>
  </si>
  <si>
    <t>19900498-01</t>
  </si>
  <si>
    <t>INVIMA 2009 M-012866-R1</t>
  </si>
  <si>
    <t>MIRENA 52 mg</t>
  </si>
  <si>
    <t>52 mg.</t>
  </si>
  <si>
    <t>Cja.x 1 Endoceptor</t>
  </si>
  <si>
    <t>19900498-03</t>
  </si>
  <si>
    <t>52 mg</t>
  </si>
  <si>
    <t>LEVONORGESTREL IMP</t>
  </si>
  <si>
    <t>19934015-01</t>
  </si>
  <si>
    <t>INVIMA 2014M-0002181-R1</t>
  </si>
  <si>
    <t>JADELLE 75 mg</t>
  </si>
  <si>
    <t>75 mg</t>
  </si>
  <si>
    <t>Cja 1 Pounch x 2 imp</t>
  </si>
  <si>
    <t>19934015-02</t>
  </si>
  <si>
    <t>Cja 1 Pounch x 1 imp</t>
  </si>
  <si>
    <t>MEDROXIPROGESTERONA ACETATO</t>
  </si>
  <si>
    <t>G03DA02</t>
  </si>
  <si>
    <t>19997397-02</t>
  </si>
  <si>
    <t>INVIMA 2009M-0009075</t>
  </si>
  <si>
    <t>DEPOTRIM 150 mg</t>
  </si>
  <si>
    <t>150 mg</t>
  </si>
  <si>
    <t>Emul.Inyect.</t>
  </si>
  <si>
    <t>Cja.x 24 Amp 3 mL</t>
  </si>
  <si>
    <t>19997397-01</t>
  </si>
  <si>
    <t>Cja.x 1 Amp.3 mL</t>
  </si>
  <si>
    <t>19952889-01</t>
  </si>
  <si>
    <t>INVIMA 2005M-0004746</t>
  </si>
  <si>
    <t>MEGESTRON 150 mg</t>
  </si>
  <si>
    <t>Cja.x 1 Vial 3 mL</t>
  </si>
  <si>
    <t>42163-01</t>
  </si>
  <si>
    <t>INVIMA 2013 M-013708- R2</t>
  </si>
  <si>
    <t>DEPO-PROVERA 150 mg</t>
  </si>
  <si>
    <t>Fco Vial x 3 ml</t>
  </si>
  <si>
    <t>PFIZER</t>
  </si>
  <si>
    <t>40914-04</t>
  </si>
  <si>
    <t xml:space="preserve">	INVIMA 2015M-000333-R2</t>
  </si>
  <si>
    <t>PROVERA 10 mg</t>
  </si>
  <si>
    <t>Cja.x 14 Tabs</t>
  </si>
  <si>
    <t>40914-01</t>
  </si>
  <si>
    <t>INVIMA 2015M-000333-R2</t>
  </si>
  <si>
    <t>21776-02</t>
  </si>
  <si>
    <t>INVIMA 2016M-008808-R3</t>
  </si>
  <si>
    <t>PROVERA 5 mg</t>
  </si>
  <si>
    <t>5 mg</t>
  </si>
  <si>
    <t>Cja x 30 Tabs</t>
  </si>
  <si>
    <t>20007675-01</t>
  </si>
  <si>
    <t xml:space="preserve">	INVIMA 2009M-0010013</t>
  </si>
  <si>
    <t>SAYANA 104 mg / 0.65 mL</t>
  </si>
  <si>
    <t>104 mg / 0.65 mL</t>
  </si>
  <si>
    <t>Cja.x 1 Jer.0.65 mL</t>
  </si>
  <si>
    <t>MEDROXIPROGESTERONA ACETATO - ESTRADIOL</t>
  </si>
  <si>
    <t>G03FA12</t>
  </si>
  <si>
    <t>20002868-01</t>
  </si>
  <si>
    <t>INVIMA 2010M-0010797</t>
  </si>
  <si>
    <t>FEMELIN 25 mg + 5 mg</t>
  </si>
  <si>
    <t>25 mg + 5 mg</t>
  </si>
  <si>
    <t>Cja.x 1 Amp 0,5 mL</t>
  </si>
  <si>
    <t>AMERICAN_GENERICS</t>
  </si>
  <si>
    <t>20002868-03</t>
  </si>
  <si>
    <t>Cja.x 24 Amp 0,5 mL</t>
  </si>
  <si>
    <t>20018905-01</t>
  </si>
  <si>
    <t>INVIMA 2016M-0011233-R1</t>
  </si>
  <si>
    <t>CYCLOFEMINA 25 mg + 5 mg</t>
  </si>
  <si>
    <t>Cja.x 1 Amp.0,5 mL + Jer.</t>
  </si>
  <si>
    <t>AULEN_PHARMA</t>
  </si>
  <si>
    <t>20018905-05</t>
  </si>
  <si>
    <t>Cja.x 50 Amp.0,5 mL + Jer.</t>
  </si>
  <si>
    <t>20018905-04</t>
  </si>
  <si>
    <t>13854-01</t>
  </si>
  <si>
    <t>NVIMA 2007M-006325-R1</t>
  </si>
  <si>
    <t>CYCLOFEM</t>
  </si>
  <si>
    <t>Cja.x 1 Amp 0.5 mL</t>
  </si>
  <si>
    <t>13854-02</t>
  </si>
  <si>
    <t>INVIMA 2007M-006325-R1</t>
  </si>
  <si>
    <t>CYCLOFEM 25 mg + 5 mg</t>
  </si>
  <si>
    <t>Cja.x 50 Amp</t>
  </si>
  <si>
    <t>13854-03</t>
  </si>
  <si>
    <t>Cja.x 1 Amp</t>
  </si>
  <si>
    <t>Medroxiprogesterona acetato 5 mg tableta</t>
  </si>
  <si>
    <t>G03DM004011</t>
  </si>
  <si>
    <t>19999216-01</t>
  </si>
  <si>
    <t>INVIMA 2009M-0009149</t>
  </si>
  <si>
    <t>MEDROXIPROGESTERONA 5 mg</t>
  </si>
  <si>
    <t>Cja.x 30 Tabs.</t>
  </si>
  <si>
    <t>G03AA14</t>
  </si>
  <si>
    <t>20079024-01</t>
  </si>
  <si>
    <t>INVIMA 2015M-0015961</t>
  </si>
  <si>
    <t>VENUXIA</t>
  </si>
  <si>
    <t>3.75 mg + 1.55 mg</t>
  </si>
  <si>
    <t>20087526-01</t>
  </si>
  <si>
    <t>INVIMA 2015M-0015987</t>
  </si>
  <si>
    <t>VENUXIA CYCLIC</t>
  </si>
  <si>
    <t>5 mg + 1.5 mg</t>
  </si>
  <si>
    <t>20038234-01</t>
  </si>
  <si>
    <t>INVIMA 2012M-0013193</t>
  </si>
  <si>
    <t>ZOELY</t>
  </si>
  <si>
    <t>2.5 mg + 1.5 mg</t>
  </si>
  <si>
    <t>20045884-01</t>
  </si>
  <si>
    <t>INVIMA 2012M-0013327</t>
  </si>
  <si>
    <t>NOVAL</t>
  </si>
  <si>
    <t>NORELGESTROMINA - ETINILESTRADIOL</t>
  </si>
  <si>
    <t>G03AA13</t>
  </si>
  <si>
    <t>19933249-02</t>
  </si>
  <si>
    <t>INVIMA 2002M-0002094</t>
  </si>
  <si>
    <t>EVRA</t>
  </si>
  <si>
    <t>6 mg 0.6 mg</t>
  </si>
  <si>
    <t>Parches*</t>
  </si>
  <si>
    <t>Cja.x 3 Parches</t>
  </si>
  <si>
    <t>JANSSEN</t>
  </si>
  <si>
    <t>20053523-02</t>
  </si>
  <si>
    <t>INVIMA 2012M-0013940</t>
  </si>
  <si>
    <t>EVRA 6 mg + 0.6 mg</t>
  </si>
  <si>
    <t>6 mg + 0.6 mg</t>
  </si>
  <si>
    <t>NORETISTERONA ENANTATO- ESTRADIOL VALERATO</t>
  </si>
  <si>
    <t>G03AB04</t>
  </si>
  <si>
    <t>19958399-01</t>
  </si>
  <si>
    <t xml:space="preserve">	INVIMA 2005M-0004839</t>
  </si>
  <si>
    <t>NORIGYNON</t>
  </si>
  <si>
    <t>50 mg + 5 mg</t>
  </si>
  <si>
    <t>Cja.x 1 Amp.</t>
  </si>
  <si>
    <t>51922-04</t>
  </si>
  <si>
    <t>INVIMA 2015 M-015153-R2</t>
  </si>
  <si>
    <t>MESIGYNA INSTAYECT</t>
  </si>
  <si>
    <t>50 / 5 mg</t>
  </si>
  <si>
    <t>Cja x 1 Jeringa 1 ml</t>
  </si>
  <si>
    <t>51922-01</t>
  </si>
  <si>
    <t>19972347-01</t>
  </si>
  <si>
    <t>INVIMA 2007M-0007208</t>
  </si>
  <si>
    <t>NORETISTERONA ENANTATO ESTRADIOL VALERATO 50 mg + 5 mg</t>
  </si>
  <si>
    <t>19987723-02</t>
  </si>
  <si>
    <t xml:space="preserve">	INVIMA 2008M-0008748</t>
  </si>
  <si>
    <t>NORESTIN</t>
  </si>
  <si>
    <t>5 mg + 50 mg</t>
  </si>
  <si>
    <t>Cja.x 1 Amp + Jer</t>
  </si>
  <si>
    <t>19987723-01</t>
  </si>
  <si>
    <t>19946883-04</t>
  </si>
  <si>
    <t xml:space="preserve">	INVIMA 2015M-0003611-R1</t>
  </si>
  <si>
    <t>NOFERTYL 50 mg</t>
  </si>
  <si>
    <t>50 mg</t>
  </si>
  <si>
    <t>Cja.x 24 Amp</t>
  </si>
  <si>
    <t>19946883-08</t>
  </si>
  <si>
    <t>INVIMA 2015M-0003611-R1</t>
  </si>
  <si>
    <t>19946883-05</t>
  </si>
  <si>
    <t>NOFERTYL 50 mg + 5 mg</t>
  </si>
  <si>
    <t>19946883-01</t>
  </si>
  <si>
    <t>19946883-02</t>
  </si>
  <si>
    <t>20010232-01</t>
  </si>
  <si>
    <t>INVIMA 2016M-0011456-R1</t>
  </si>
  <si>
    <t>AI PROFAMILIA</t>
  </si>
  <si>
    <t>Cja.x 1 Jer Prell</t>
  </si>
  <si>
    <t>NORGESTIMATO - ETINILESTRADIOL</t>
  </si>
  <si>
    <t>G03AA11</t>
  </si>
  <si>
    <t>50936-02</t>
  </si>
  <si>
    <t>INVIMA 2005 M-015202-R1</t>
  </si>
  <si>
    <t>TRICILEST</t>
  </si>
  <si>
    <t>0.180mg/0.035mg - 0.0215mg/0.035mg - 0.250mg</t>
  </si>
  <si>
    <t>Caja x 21</t>
  </si>
  <si>
    <t>50936-01</t>
  </si>
  <si>
    <t>Caja x 28</t>
  </si>
  <si>
    <t>PROGESTERONA - ESTRADIOL</t>
  </si>
  <si>
    <t>G03FA04</t>
  </si>
  <si>
    <t>20026090-01</t>
  </si>
  <si>
    <t>INVIMA 2017M-0012883-R1</t>
  </si>
  <si>
    <t>SYNERGAL DOBLE</t>
  </si>
  <si>
    <t>20 mg + 0.5 mg</t>
  </si>
  <si>
    <t>G03AD02 y G03XB02</t>
  </si>
  <si>
    <t>20033270-01</t>
  </si>
  <si>
    <t>INVIMA 2013M-0014697</t>
  </si>
  <si>
    <t>POSTDAYPLUS 30 mg</t>
  </si>
  <si>
    <t>30 mg</t>
  </si>
  <si>
    <t>AUROBINDO</t>
  </si>
  <si>
    <t>20074631-08</t>
  </si>
  <si>
    <t>INVIMA 2016M-0016779</t>
  </si>
  <si>
    <t>ESMYA 5 mg</t>
  </si>
  <si>
    <t>RESUMEN de 16 Artículos del Proyecto de Circular N°7 que estuvo en consulta pública hasta  el 09jul18</t>
  </si>
  <si>
    <t>PROYECTO de CIRCULAR 07 de 2018 afecta 2.528 CUM y 457 principios activos</t>
  </si>
  <si>
    <t>N°CUM</t>
  </si>
  <si>
    <t>N°PA</t>
  </si>
  <si>
    <t>Varios</t>
  </si>
  <si>
    <t>Art1: Incorpórense al régimen de control directo de precios. Listado presentaciones</t>
  </si>
  <si>
    <t>Art.2: Margen sugerido para farmacias-droguerías solo ANTICONCEPTIVOS (7 MR)</t>
  </si>
  <si>
    <t>11,13%</t>
  </si>
  <si>
    <t>Art.3: Transparencia en el factor de ajuste promedio</t>
  </si>
  <si>
    <t>7,11%</t>
  </si>
  <si>
    <t>Art.4: Actualización de los precios maximos de venta de algunos medicamentos</t>
  </si>
  <si>
    <t>Art.5: Precio máximo venta de productos regulados en anteriores circulares</t>
  </si>
  <si>
    <t>Art.6: Valor de la unidad mínima de concentración para no reguladas x PRI</t>
  </si>
  <si>
    <t>Art.7: PMV de medicamentos actualmente regulados en artículo 5 Cir.04de2018</t>
  </si>
  <si>
    <t>Art.8: Descripción del principio activo de Mercados Relevantes (prima el registrado)</t>
  </si>
  <si>
    <t>INVIMA</t>
  </si>
  <si>
    <t>Art.9: Regulación de presentaciones comerciales "Tableta o Cápsula"</t>
  </si>
  <si>
    <t>ToC</t>
  </si>
  <si>
    <t>Art.10: Margen adicional para Instituciones Prestadoras de Servicios de Salud IPS</t>
  </si>
  <si>
    <t>7% y 3,5%</t>
  </si>
  <si>
    <t>Art.11: No incremento del precio regulado por intermediación</t>
  </si>
  <si>
    <t>NO</t>
  </si>
  <si>
    <t>Art.12: Vigilancia de precios en canal Institucional de varios Principios activos</t>
  </si>
  <si>
    <t>Art.13: Regímenes especiales. La presente circular aplica también para Reg.Esp.</t>
  </si>
  <si>
    <t>Art.14: Sanciones por incumplimiento al régimen de control de precios.</t>
  </si>
  <si>
    <t>SIC</t>
  </si>
  <si>
    <t>Art.15: Aumentos injustificados de precios de medicamentos no regulados.</t>
  </si>
  <si>
    <t>&gt;IPC</t>
  </si>
  <si>
    <t>Art.16: Vigencia y derogatoria                                                                                  TOTALES:</t>
  </si>
  <si>
    <t>Yasminiq x28</t>
  </si>
  <si>
    <t>Yasminiq Flex x30</t>
  </si>
  <si>
    <t>Julian Parra Nocturna RCN</t>
  </si>
  <si>
    <t>3200263 /64 $/39 $/76 /78</t>
  </si>
  <si>
    <t>Oscar Ivan Parra Abogado Laboralista</t>
  </si>
  <si>
    <r>
      <t xml:space="preserve">OBSERVAMED-FMC: Top 10 </t>
    </r>
    <r>
      <rPr>
        <b/>
        <sz val="12"/>
        <color rgb="FFFFFFCC"/>
        <rFont val="Arial Narrow"/>
        <family val="2"/>
      </rPr>
      <t xml:space="preserve">Drospirenona + Etinilestradiol </t>
    </r>
    <r>
      <rPr>
        <b/>
        <sz val="12"/>
        <color rgb="FFFFFF00"/>
        <rFont val="Arial Narrow"/>
        <family val="2"/>
      </rPr>
      <t>Precios Reportados 2017 vs Circular 07 vs Encuestados 2018</t>
    </r>
  </si>
  <si>
    <t>Producto</t>
  </si>
  <si>
    <t>Concentración</t>
  </si>
  <si>
    <t>Unds. 12</t>
  </si>
  <si>
    <t>Valor 12</t>
  </si>
  <si>
    <t>Unds. 13</t>
  </si>
  <si>
    <t>Valor 13</t>
  </si>
  <si>
    <t>Unds. 14</t>
  </si>
  <si>
    <t>Valor 14</t>
  </si>
  <si>
    <t>Unds. 15</t>
  </si>
  <si>
    <t>Valor 15</t>
  </si>
  <si>
    <t>Unds. 16</t>
  </si>
  <si>
    <t>Valor 16</t>
  </si>
  <si>
    <t>Unds. 17</t>
  </si>
  <si>
    <t>Valor 17</t>
  </si>
  <si>
    <t>Unds. 18</t>
  </si>
  <si>
    <t>Valor 18</t>
  </si>
  <si>
    <t>PPPS CI+CC</t>
  </si>
  <si>
    <t>PPPS unidosis</t>
  </si>
  <si>
    <t>PRODUCTO</t>
  </si>
  <si>
    <t>Unid17CI</t>
  </si>
  <si>
    <t>Valor2017CI</t>
  </si>
  <si>
    <t>PppS17CI</t>
  </si>
  <si>
    <t>Circ.07</t>
  </si>
  <si>
    <t>Unid17CC</t>
  </si>
  <si>
    <t>Valor2017CC</t>
  </si>
  <si>
    <t>PppS17CC</t>
  </si>
  <si>
    <t>PPE-2018</t>
  </si>
  <si>
    <t>YASMINIQ 3 mg + 0,02 mg Cja.x 28 Comp BAYER_SCHERING</t>
  </si>
  <si>
    <t>YASMINIQ 3 mg + 0,02 mg Cja.x 28 Comp BAYER</t>
  </si>
  <si>
    <t>YASMIN 3 mg + 0.03 mg Cja.x 21 Tabs. BAYER_SCHERING</t>
  </si>
  <si>
    <t>YASMIN 3 mg + 0.03 mg Cja.x 21 Tabs. BAYER</t>
  </si>
  <si>
    <t>FEMELLE 20 CD Cja.x 28 Tabs. GYNOPHARM</t>
  </si>
  <si>
    <t>YAXIBELLE 3 mg + 20 mcg Cja.x 28 Tabs LAFRANCOL</t>
  </si>
  <si>
    <t>YAX Cja.x 21 Tabs LAFRANCOL</t>
  </si>
  <si>
    <t>VERONIQ Mini Cja.x 21 Tabs PROCAPS</t>
  </si>
  <si>
    <t>VERONIQ Mini 3 mg + 20 mcg Cja.x 21 Tabs PROCAPS</t>
  </si>
  <si>
    <t>VERONIQ 3 mg + 30 mcg Cja.x 21 Tabs PROCAPS</t>
  </si>
  <si>
    <t>FEMELLE 20 Cja.x 21 Tabs. SYNTHESIS</t>
  </si>
  <si>
    <t>YASMINIQ FLEX Cja.x 30 Comp BAYER_PHARMA</t>
  </si>
  <si>
    <t>YASMINIQ FLEX Cja.x 30 Comp BAYER</t>
  </si>
  <si>
    <t>VERONIQ Mini Cja.x 28 Tabs PROCAPS</t>
  </si>
  <si>
    <t>FEMELLE CD Cja.x 28 Tabs. SYNTHESIS</t>
  </si>
  <si>
    <t>*</t>
  </si>
  <si>
    <t>OBSERVACIONES para las Iniciativas "Educación Activa" y  "Elijamos Sabiamente"</t>
  </si>
  <si>
    <t>FEMELLE Cja.x 21 Tabs. GYNOPHARM</t>
  </si>
  <si>
    <t>1.</t>
  </si>
  <si>
    <r>
      <t xml:space="preserve">De 10 Top de </t>
    </r>
    <r>
      <rPr>
        <b/>
        <sz val="10"/>
        <color theme="1"/>
        <rFont val="Arial Narrow"/>
        <family val="2"/>
      </rPr>
      <t>Drospirenona+Etinilestradiol</t>
    </r>
    <r>
      <rPr>
        <sz val="10"/>
        <color theme="1"/>
        <rFont val="Arial Narrow"/>
        <family val="2"/>
      </rPr>
      <t xml:space="preserve"> en ventas (Valores s/Sismed2017) 3 CUM (presentaciones) son de la "Marca Pionera" y 7 de "Marcas Competidoras"</t>
    </r>
  </si>
  <si>
    <t>VERONIQ 3 mg + 30 mcg Cja.x 21 Tabs. PROCAPS</t>
  </si>
  <si>
    <t>2.</t>
  </si>
  <si>
    <t>Las ventas del canal comercial fueron muy superiores (1.122.979 unidades x COP 55.955 millones) frente al canal institucional (16.156 unidades x COP 469 millones)</t>
  </si>
  <si>
    <t>FEMELLE CD Cja.x 28 Tabs SYNTHESIS</t>
  </si>
  <si>
    <t>3.</t>
  </si>
  <si>
    <r>
      <t>Los</t>
    </r>
    <r>
      <rPr>
        <sz val="10"/>
        <color indexed="8"/>
        <rFont val="Arial Narrow"/>
        <family val="2"/>
      </rPr>
      <t xml:space="preserve"> Precios promedio de la presentación del canal comercial "PppS17CC" son </t>
    </r>
    <r>
      <rPr>
        <b/>
        <sz val="10"/>
        <color indexed="8"/>
        <rFont val="Arial Narrow"/>
        <family val="2"/>
      </rPr>
      <t xml:space="preserve">claramente superiores </t>
    </r>
    <r>
      <rPr>
        <sz val="10"/>
        <color indexed="8"/>
        <rFont val="Arial Narrow"/>
        <family val="2"/>
      </rPr>
      <t>a los del canal institucional"PppS17CI" El negocio está en CC</t>
    </r>
  </si>
  <si>
    <t>4.</t>
  </si>
  <si>
    <t>Los precios de la Circular 07 equivalen a la mitad -o menos- de los precios reportados del canal comercial y el precio público encuestado (PPE). Beneficia a pacientes</t>
  </si>
  <si>
    <t>JOLIAN 3 mg + 0,02 mg Cja.x 28 comp.(24 act) GEDEON_RICHTER</t>
  </si>
  <si>
    <t>5.</t>
  </si>
  <si>
    <r>
      <t xml:space="preserve">La regulación tendría menor impacto si fuese solo para canal institucional. El Art.2° fija un margen de 11,13% para farmacias y prestadores y </t>
    </r>
    <r>
      <rPr>
        <b/>
        <sz val="10"/>
        <color theme="1"/>
        <rFont val="Arial Narrow"/>
        <family val="2"/>
      </rPr>
      <t>llega a canal comercial</t>
    </r>
  </si>
  <si>
    <t>FEMELLE 20 Cja x 21 Tabs. SYNTHESIS</t>
  </si>
  <si>
    <t>6.</t>
  </si>
  <si>
    <t>Por 612.303 cajas de YASMINIQ-YASMIN (con Circular7) las pacientes pagarían 16.489 millones y Bayer recibiría 14.837 millones y NO los 32.340 millones de 2017</t>
  </si>
  <si>
    <t>DROSPERA 3 mg + 30 mcg Cja.x 21 Tabs EXELTIS</t>
  </si>
  <si>
    <t>7-</t>
  </si>
  <si>
    <t>FEMIPLUS 20 Cja.x 28 Comp ANDROMACO</t>
  </si>
  <si>
    <t>8.</t>
  </si>
  <si>
    <t>Lo mismo -en menor cuantía- pasa con"marcas competidoras" como FEMELLE de Synthesis o YAX y YAXIBELLE de Lafrancol adquiridas por Abbott y Sanofi-Aventis</t>
  </si>
  <si>
    <t>FEMIPLUS CD Cja.x 28 Comp ANDROMACO</t>
  </si>
  <si>
    <t>9.</t>
  </si>
  <si>
    <t xml:space="preserve">Este ejemplo explica las razones por las cuales la Embajada de EEUU y algunos intermediarios se pronunciaron en contra de la regulación propuesta por la Circular7 </t>
  </si>
  <si>
    <t>10.</t>
  </si>
  <si>
    <t>VERONIQ Mini Cja.x 21 Cáps. PROCAPS</t>
  </si>
  <si>
    <t>Totales</t>
  </si>
  <si>
    <t/>
  </si>
  <si>
    <t xml:space="preserve">El 36 % de los productos realmente afectados por el proyecto de Circular 07 de 2018 son marcas comerciales de Drospirenona + Etinilestradiol </t>
  </si>
  <si>
    <t>Por su parte los intermediarios -en este caso farmacias y expendedores aliados de Bayer- recibirían solo $ 1.651 millones y no los casi 5.000 millones estimados 2017</t>
  </si>
  <si>
    <t>ACOTOL EX 2 mg + 0,03 mg Cja.x 21 Tabs SYNTHESIS</t>
  </si>
  <si>
    <t>ACOTOL EX 2 mg + 0,03 mg Cja.x 84 Tabs SYNTHESIS</t>
  </si>
  <si>
    <t>BELLAFACE 2 mg + 0,03 mg Cja.x 21 Tabs LAFRANCOL</t>
  </si>
  <si>
    <t>BELLAFACE SUAVE 2 mg + 20 mcg Cja.x 28 Tabs LAFRANCOL</t>
  </si>
  <si>
    <t>DIENILLE 2 mg + 0,03 mg Cja.x 21 Comp. EXELTIS</t>
  </si>
  <si>
    <t>GIANDA 2 mg + 0,03 mg Cja.x 21 Tabs GRUNENTHAL</t>
  </si>
  <si>
    <t>SIBILLA 2 mg + 0,03 mg Cja.x 21 Comp. GEDEON_RICHTER</t>
  </si>
  <si>
    <t>YAEL 2 mg + 0,03 mg Cja.x 21 Tabs. PROCAPS</t>
  </si>
  <si>
    <r>
      <t xml:space="preserve">OBSERVAMED-FMC: Los 9 </t>
    </r>
    <r>
      <rPr>
        <b/>
        <sz val="12"/>
        <color rgb="FFFFFFCC"/>
        <rFont val="Arial Narrow"/>
        <family val="2"/>
      </rPr>
      <t xml:space="preserve">Dienogest - Etinilestradiol </t>
    </r>
    <r>
      <rPr>
        <b/>
        <sz val="12"/>
        <color rgb="FFFFFF00"/>
        <rFont val="Arial Narrow"/>
        <family val="2"/>
      </rPr>
      <t>Precios Reportados 2017 vs Circular 07 vs Encuestados 2018</t>
    </r>
  </si>
  <si>
    <r>
      <t xml:space="preserve">Los 9 CUM (presentaciones) de </t>
    </r>
    <r>
      <rPr>
        <b/>
        <sz val="10"/>
        <color theme="1"/>
        <rFont val="Arial Narrow"/>
        <family val="2"/>
      </rPr>
      <t>Dienogest - Etinilestradiol</t>
    </r>
    <r>
      <rPr>
        <sz val="10"/>
        <color theme="1"/>
        <rFont val="Arial Narrow"/>
        <family val="2"/>
      </rPr>
      <t xml:space="preserve"> que reportan ventas a SISMED corresponden a "Marcas Competidoras" (la marca pionera es de Jenapharm)</t>
    </r>
  </si>
  <si>
    <t>BELLAFACE 2 mg + 0,03 mg Cja.x 21 Tabs Abbott_Lafrancol</t>
  </si>
  <si>
    <t>BELLAFACE SUAVE 2 mg + 20 mcg Cja.x 28 Tabs Abbott_Lafrancol</t>
  </si>
  <si>
    <t>ACOTOL EX 2 mg + 0,03 mg Cja.x 21 Tabs Abbott_Synthesis</t>
  </si>
  <si>
    <t>ACOTOL EX 2 mg + 0,03 mg Cja.x 84 Tabs Abbott_Synthesis</t>
  </si>
  <si>
    <t>Las ventas del canal comercial fueron claramente superiores (741.282 unidades x COP 37.786 millones) frente al canal institucional (15.809 unidades x COP 458 millones)</t>
  </si>
  <si>
    <r>
      <t>Los</t>
    </r>
    <r>
      <rPr>
        <sz val="10"/>
        <color indexed="8"/>
        <rFont val="Arial Narrow"/>
        <family val="2"/>
      </rPr>
      <t xml:space="preserve"> Precios promedio de la presentación del canal comercial "PppS17CC" son </t>
    </r>
    <r>
      <rPr>
        <b/>
        <sz val="10"/>
        <color indexed="8"/>
        <rFont val="Arial Narrow"/>
        <family val="2"/>
      </rPr>
      <t xml:space="preserve">claramente superiores </t>
    </r>
    <r>
      <rPr>
        <sz val="10"/>
        <color indexed="8"/>
        <rFont val="Arial Narrow"/>
        <family val="2"/>
      </rPr>
      <t>a los del canal institucional"PppS17CI" Los negocio están en CC</t>
    </r>
  </si>
  <si>
    <t>Los precios de la Circular 07 son muy inferiores a los precios reportados del canal comercial y a los precios públicos encuestados (PPE). La circular beneficia a pacientes</t>
  </si>
  <si>
    <r>
      <t xml:space="preserve">La regulación tendría menor impacto si fuese solo para canal institucional. El Art.2° fija un margen de 11,13% para farmacias y prestadores y </t>
    </r>
    <r>
      <rPr>
        <b/>
        <sz val="10"/>
        <color theme="1"/>
        <rFont val="Arial Narrow"/>
        <family val="2"/>
      </rPr>
      <t>regula el canal comercial</t>
    </r>
  </si>
  <si>
    <t>Por 6334.166 cajas de BELLAFACE+SUAVE (con Circular7) las pacientes pagarían 8.640 millones y Abbot_Lafrancol recibiría 7.775 millones y NO los 31.556 millones de 2017</t>
  </si>
  <si>
    <t>Por su parte los intermediarios -en este caso farmacias y prestadores aliados de Abbott_Lafrancol- recibirían solo $ 865 millones y no los casi 4.000 millones estimados 2017</t>
  </si>
  <si>
    <t>Lo mismo -en menor cuantía- pasa con "marcas competidoras" como GIANDA de Grunenthal, YAEL de Procaps, etc. ACOTOL es otra marca Abbott, pero Abbott_Synthesis</t>
  </si>
  <si>
    <t>Este ejemplo explica las razones por las cuales la Embajada de EEUU y algunos intermediarios se pronunciaron en contra de la regulación propuesta por la Circular7/2018</t>
  </si>
  <si>
    <t>El Art.2° de la Circular7 lleva la regulación a donde ordenan la Ley Estatutaria y el Derecho Fundamental a la Salud ¿Será demandado por los afectados? Posiblemente SI.</t>
  </si>
  <si>
    <t>El 24 % de los productos realmente afectados por el proyecto de Circular 07 de 2018 son marcas comerciales de Dienogest - Etinilestradiol</t>
  </si>
  <si>
    <t>El Art.2° de la Circular7 lleva la regulación a donde ordenan la Ley Estatutaria y el Derecho Fundamental a la Salud Será demandado por afectados? Posiblemente SI</t>
  </si>
  <si>
    <t>ACTIVA 21 Cja.x 21 Tabs BCN_MEDICAL</t>
  </si>
  <si>
    <t>ACTIVA 28 Cja.x 28 Tabs BCN_MEDICAL</t>
  </si>
  <si>
    <t>AMESTRAL 15 Cja.x 21 Tabs. RYAN</t>
  </si>
  <si>
    <t>AMESTRAL 25 Cja.x 21 Tab RYAN</t>
  </si>
  <si>
    <t>ANULETTE Cja.x 21 Comp ANDROMACO</t>
  </si>
  <si>
    <t>ANULETTE TRES Cja.x 91 Comp ANDROMACO</t>
  </si>
  <si>
    <t>AO PROFAMILIA Cja.x 21 Tabs PROFAMILIA</t>
  </si>
  <si>
    <t>LINDELLA Cja.x 21 Tabs CHALVER</t>
  </si>
  <si>
    <t>LINDELLA CD Cja.x 28 Tab CHALVER</t>
  </si>
  <si>
    <t>LINDELLA SUAVE Cja.x 21 Tabs CHALVER</t>
  </si>
  <si>
    <t>MICROFEMIN Cja.x 21 Grag GRUNENTHAL</t>
  </si>
  <si>
    <t>MICROFEMIN CD Cja.x 28 Grag. GRUNENTHAL</t>
  </si>
  <si>
    <t>MICROGYNON 30 Cja.x 1050 Grag BAYER_SCHERING</t>
  </si>
  <si>
    <t>MICROGYNON 30 Cja x 21 Grag BAYER_SCHERING</t>
  </si>
  <si>
    <t>MICROGYNON 30 CD Cja x 28 Grag BAYER_SCHERING</t>
  </si>
  <si>
    <t>MICROGYNON SUAVE Cja x 21 Grageas BAYER_SCHERING</t>
  </si>
  <si>
    <t>MINIPIL SUAVE Cja x 21 Tabs LAFRANCOL</t>
  </si>
  <si>
    <t>MINIPIL SUAVE Cja.x 1050 Tabs LAFRANCOL</t>
  </si>
  <si>
    <t>NEOGYNON Cja x 21 Grag BAYER_SCHERING</t>
  </si>
  <si>
    <t>NEOGYNON  CD Cja x 28 Tabs BAYER_SCHERING</t>
  </si>
  <si>
    <t>NORDETTE Cja.x 21 Grag. PFIZER_WYETH</t>
  </si>
  <si>
    <t>NORDETTE Cja.x 21 Grag PFIZER_WYETH</t>
  </si>
  <si>
    <t>NORVETAL 150 mcg + 30 mcg Cja.x 21 Tabs SYNTHESIS</t>
  </si>
  <si>
    <t>NORVETAL 20 Cja.x 21 Tabs. SYNTHESIS</t>
  </si>
  <si>
    <t>SEGUBELL Cja.x 28 Tabs LAFRANCOL</t>
  </si>
  <si>
    <t>SINOVUL Cja.x 1050 Tabs LAFRANCOL</t>
  </si>
  <si>
    <t>SINOVUL Cja.x 21 Tabs LAFRANCOL</t>
  </si>
  <si>
    <t>MICROGYNON 30 Cja x 21 Grageas BAYER</t>
  </si>
  <si>
    <t>MICROGYNON SUAVE Cja x 21 Grageas BAYER</t>
  </si>
  <si>
    <t>NEOGYNON Cja x 21 Grageas BAYER</t>
  </si>
  <si>
    <t>SINOVUL Cja.x 21 Tabs Abbott_Lafrancol</t>
  </si>
  <si>
    <t>MINIPIL SUAVE Cja x 21 Tabs Abbott_Lafrancol</t>
  </si>
  <si>
    <t>SINOVUL Cja.x 1050 Tabs Abbott_Lafrancol</t>
  </si>
  <si>
    <t>NORVETAL 150 mcg + 30 mcg Cja.x 21 Tabs Abbott_Synthesis</t>
  </si>
  <si>
    <r>
      <t xml:space="preserve">OBSERVAMED-FMC: Top 10 </t>
    </r>
    <r>
      <rPr>
        <b/>
        <sz val="12"/>
        <color rgb="FFFFFFCC"/>
        <rFont val="Arial Narrow"/>
        <family val="2"/>
      </rPr>
      <t xml:space="preserve">Levonorgestrel + Etinilestradiol </t>
    </r>
    <r>
      <rPr>
        <b/>
        <sz val="12"/>
        <color rgb="FFFFFF00"/>
        <rFont val="Arial Narrow"/>
        <family val="2"/>
      </rPr>
      <t>Precios Reportados 2017 vs Circular 07 vs Encuestados 2018</t>
    </r>
  </si>
  <si>
    <r>
      <t xml:space="preserve">De 10 Top de </t>
    </r>
    <r>
      <rPr>
        <b/>
        <sz val="10"/>
        <color theme="1"/>
        <rFont val="Arial Narrow"/>
        <family val="2"/>
      </rPr>
      <t>Levonorgestrel+Etinilestradiol</t>
    </r>
    <r>
      <rPr>
        <sz val="10"/>
        <color theme="1"/>
        <rFont val="Arial Narrow"/>
        <family val="2"/>
      </rPr>
      <t xml:space="preserve"> en ventas (Valores s/Sismed2017) 3 CUM (presentaciones) son de la "Marca Pionera" y 7 de "Marcas Competidoras"</t>
    </r>
  </si>
  <si>
    <t>Las ventas del canal comercial fueron muy superiores (5.718.976 unidades x COP 60.085 millones) frente al canal institucional (151.719 unidades x COP 2.393 millones)</t>
  </si>
  <si>
    <t>Los precios de la Circular 07 son muy inferiores a los precios reportados del canal comercial y a los precios públicos encuestados (PPE). Circular beneficia a pacientes</t>
  </si>
  <si>
    <t>Por 2.050.896 cajas de MICROGYNON+SUAVE+NEOGYNON (xCircular7) pacientes pagarían 10.959 millones y Bayer recibiría 9.861 millones y NO 32.866 millones</t>
  </si>
  <si>
    <t xml:space="preserve">Este ejemplo explica las razones por las cuales algunos intermediarios y la Embajada de EEUU se pronunciaron en contra de la regulación propuesta por la Circular7 </t>
  </si>
  <si>
    <t>Lo mismo -en menor cuantía- pasa con"marcas competidoras" como SINOVUL y MINIPIL de Abbott_Lafrancol, NORVETAL de Abbott_Synthesis y ACTIVA de BCNmed</t>
  </si>
  <si>
    <t>Por su parte los intermediarios -en este caso farmacias y expendedores aliados de Bayer- recibirían solo $ 1.098 millones y no los casi 4.000 millones estimados 2017</t>
  </si>
  <si>
    <t>FEMELLE 20 CD Cja.x 28 Tabs. Abbott_Synthesis</t>
  </si>
  <si>
    <t>YAXIBELLE 3 mg + 20 mcg Cja.x 28 Tabs Abbott_Lafrancol</t>
  </si>
  <si>
    <t>YAX Cja.x 21 Tabs Abbott_Lafrancol</t>
  </si>
  <si>
    <t>FEMELLE 20 Cja.x 21 Tabs. Abbott_Synthesis</t>
  </si>
</sst>
</file>

<file path=xl/styles.xml><?xml version="1.0" encoding="utf-8"?>
<styleSheet xmlns="http://schemas.openxmlformats.org/spreadsheetml/2006/main">
  <numFmts count="1">
    <numFmt numFmtId="164" formatCode="&quot;$&quot;#,##0.00_);[Red]\(&quot;$&quot;#,##0.00\)"/>
  </numFmts>
  <fonts count="26"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rgb="FFFFFF00"/>
      <name val="Arial Narrow"/>
      <family val="2"/>
    </font>
    <font>
      <b/>
      <sz val="11"/>
      <color theme="1"/>
      <name val="Arial Narrow"/>
      <family val="2"/>
    </font>
    <font>
      <b/>
      <sz val="11"/>
      <color rgb="FFFFFFCC"/>
      <name val="Arial Narrow"/>
      <family val="2"/>
    </font>
    <font>
      <b/>
      <sz val="10"/>
      <color rgb="FF484848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FFFF00"/>
      <name val="Arial Narrow"/>
      <family val="2"/>
    </font>
    <font>
      <b/>
      <sz val="12"/>
      <color rgb="FFFFFFCC"/>
      <name val="Arial Narrow"/>
      <family val="2"/>
    </font>
    <font>
      <b/>
      <sz val="9"/>
      <color rgb="FFFFFF00"/>
      <name val="Arial Narrow"/>
      <family val="2"/>
    </font>
    <font>
      <b/>
      <sz val="9"/>
      <color theme="8" tint="0.79998168889431442"/>
      <name val="Arial Narrow"/>
      <family val="2"/>
    </font>
    <font>
      <b/>
      <sz val="9"/>
      <color rgb="FFFF0000"/>
      <name val="Arial Narrow"/>
      <family val="2"/>
    </font>
    <font>
      <b/>
      <sz val="9"/>
      <color rgb="FF0070C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FB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right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5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6" borderId="1" xfId="0" applyFont="1" applyFill="1" applyBorder="1" applyAlignment="1">
      <alignment horizontal="left"/>
    </xf>
    <xf numFmtId="3" fontId="3" fillId="6" borderId="0" xfId="0" applyNumberFormat="1" applyFont="1" applyFill="1"/>
    <xf numFmtId="3" fontId="3" fillId="5" borderId="0" xfId="0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1" fontId="3" fillId="5" borderId="0" xfId="0" applyNumberFormat="1" applyFont="1" applyFill="1"/>
    <xf numFmtId="0" fontId="7" fillId="7" borderId="3" xfId="1" applyFont="1" applyFill="1" applyBorder="1" applyAlignment="1">
      <alignment horizontal="center"/>
    </xf>
    <xf numFmtId="0" fontId="7" fillId="7" borderId="3" xfId="1" applyFont="1" applyFill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4" xfId="1" applyFont="1" applyFill="1" applyBorder="1" applyAlignment="1">
      <alignment horizontal="left"/>
    </xf>
    <xf numFmtId="3" fontId="7" fillId="0" borderId="5" xfId="1" applyNumberFormat="1" applyFont="1" applyFill="1" applyBorder="1" applyAlignment="1">
      <alignment horizontal="right"/>
    </xf>
    <xf numFmtId="3" fontId="7" fillId="0" borderId="6" xfId="1" applyNumberFormat="1" applyFont="1" applyFill="1" applyBorder="1" applyAlignment="1">
      <alignment horizontal="right"/>
    </xf>
    <xf numFmtId="3" fontId="7" fillId="8" borderId="4" xfId="1" applyNumberFormat="1" applyFont="1" applyFill="1" applyBorder="1" applyAlignment="1">
      <alignment horizontal="right"/>
    </xf>
    <xf numFmtId="3" fontId="7" fillId="0" borderId="7" xfId="1" applyNumberFormat="1" applyFont="1" applyFill="1" applyBorder="1" applyAlignment="1">
      <alignment horizontal="right"/>
    </xf>
    <xf numFmtId="3" fontId="7" fillId="0" borderId="4" xfId="1" applyNumberFormat="1" applyFont="1" applyFill="1" applyBorder="1" applyAlignment="1">
      <alignment horizontal="right"/>
    </xf>
    <xf numFmtId="3" fontId="7" fillId="0" borderId="3" xfId="1" applyNumberFormat="1" applyFont="1" applyFill="1" applyBorder="1" applyAlignment="1">
      <alignment horizontal="right"/>
    </xf>
    <xf numFmtId="3" fontId="7" fillId="9" borderId="7" xfId="1" applyNumberFormat="1" applyFont="1" applyFill="1" applyBorder="1" applyAlignment="1">
      <alignment horizontal="right"/>
    </xf>
    <xf numFmtId="0" fontId="7" fillId="0" borderId="7" xfId="1" applyFont="1" applyBorder="1" applyAlignment="1"/>
    <xf numFmtId="0" fontId="7" fillId="0" borderId="4" xfId="1" applyFont="1" applyBorder="1" applyAlignment="1"/>
    <xf numFmtId="0" fontId="7" fillId="0" borderId="3" xfId="1" applyFont="1" applyBorder="1" applyAlignment="1"/>
    <xf numFmtId="3" fontId="7" fillId="0" borderId="0" xfId="1" applyNumberFormat="1" applyFont="1" applyFill="1" applyAlignment="1">
      <alignment horizontal="right"/>
    </xf>
    <xf numFmtId="0" fontId="7" fillId="0" borderId="0" xfId="1" applyFont="1" applyAlignment="1"/>
    <xf numFmtId="0" fontId="7" fillId="0" borderId="5" xfId="1" applyFont="1" applyBorder="1" applyAlignment="1"/>
    <xf numFmtId="0" fontId="7" fillId="0" borderId="6" xfId="1" applyFont="1" applyBorder="1" applyAlignment="1"/>
    <xf numFmtId="3" fontId="7" fillId="8" borderId="0" xfId="1" applyNumberFormat="1" applyFont="1" applyFill="1" applyAlignment="1">
      <alignment horizontal="right"/>
    </xf>
    <xf numFmtId="3" fontId="9" fillId="9" borderId="0" xfId="0" applyNumberFormat="1" applyFont="1" applyFill="1" applyAlignment="1"/>
    <xf numFmtId="0" fontId="11" fillId="0" borderId="0" xfId="0" applyFont="1"/>
    <xf numFmtId="0" fontId="12" fillId="10" borderId="9" xfId="0" applyFont="1" applyFill="1" applyBorder="1"/>
    <xf numFmtId="3" fontId="12" fillId="10" borderId="10" xfId="0" applyNumberFormat="1" applyFont="1" applyFill="1" applyBorder="1" applyAlignment="1">
      <alignment horizontal="right"/>
    </xf>
    <xf numFmtId="0" fontId="12" fillId="10" borderId="10" xfId="0" applyFont="1" applyFill="1" applyBorder="1" applyAlignment="1">
      <alignment horizontal="right"/>
    </xf>
    <xf numFmtId="0" fontId="12" fillId="10" borderId="11" xfId="0" applyFont="1" applyFill="1" applyBorder="1" applyAlignment="1">
      <alignment horizontal="right"/>
    </xf>
    <xf numFmtId="0" fontId="11" fillId="0" borderId="12" xfId="0" applyFont="1" applyBorder="1"/>
    <xf numFmtId="3" fontId="11" fillId="0" borderId="13" xfId="0" applyNumberFormat="1" applyFont="1" applyBorder="1"/>
    <xf numFmtId="0" fontId="11" fillId="0" borderId="13" xfId="0" applyFont="1" applyBorder="1"/>
    <xf numFmtId="0" fontId="11" fillId="0" borderId="14" xfId="0" applyFont="1" applyBorder="1"/>
    <xf numFmtId="0" fontId="11" fillId="5" borderId="12" xfId="0" applyFont="1" applyFill="1" applyBorder="1"/>
    <xf numFmtId="3" fontId="11" fillId="5" borderId="13" xfId="0" applyNumberFormat="1" applyFont="1" applyFill="1" applyBorder="1"/>
    <xf numFmtId="0" fontId="11" fillId="5" borderId="13" xfId="0" applyFont="1" applyFill="1" applyBorder="1"/>
    <xf numFmtId="49" fontId="11" fillId="5" borderId="14" xfId="0" applyNumberFormat="1" applyFont="1" applyFill="1" applyBorder="1" applyAlignment="1">
      <alignment horizontal="right"/>
    </xf>
    <xf numFmtId="49" fontId="11" fillId="0" borderId="14" xfId="0" applyNumberFormat="1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5" xfId="0" applyFont="1" applyBorder="1"/>
    <xf numFmtId="3" fontId="11" fillId="0" borderId="16" xfId="0" applyNumberFormat="1" applyFont="1" applyBorder="1"/>
    <xf numFmtId="0" fontId="11" fillId="0" borderId="17" xfId="0" applyFont="1" applyBorder="1"/>
    <xf numFmtId="3" fontId="11" fillId="0" borderId="0" xfId="0" applyNumberFormat="1" applyFont="1"/>
    <xf numFmtId="0" fontId="13" fillId="0" borderId="0" xfId="0" applyFont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0" fontId="14" fillId="0" borderId="0" xfId="0" applyFont="1"/>
    <xf numFmtId="0" fontId="15" fillId="0" borderId="0" xfId="0" applyFont="1"/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18" fillId="10" borderId="12" xfId="0" applyNumberFormat="1" applyFont="1" applyFill="1" applyBorder="1" applyAlignment="1">
      <alignment horizontal="right"/>
    </xf>
    <xf numFmtId="3" fontId="18" fillId="10" borderId="1" xfId="0" applyNumberFormat="1" applyFont="1" applyFill="1" applyBorder="1" applyAlignment="1">
      <alignment horizontal="right"/>
    </xf>
    <xf numFmtId="3" fontId="18" fillId="10" borderId="1" xfId="0" applyNumberFormat="1" applyFont="1" applyFill="1" applyBorder="1" applyAlignment="1">
      <alignment horizontal="center"/>
    </xf>
    <xf numFmtId="3" fontId="19" fillId="10" borderId="1" xfId="0" applyNumberFormat="1" applyFont="1" applyFill="1" applyBorder="1" applyAlignment="1">
      <alignment horizontal="right"/>
    </xf>
    <xf numFmtId="3" fontId="19" fillId="10" borderId="14" xfId="0" applyNumberFormat="1" applyFont="1" applyFill="1" applyBorder="1" applyAlignment="1">
      <alignment horizontal="right"/>
    </xf>
    <xf numFmtId="3" fontId="2" fillId="0" borderId="12" xfId="0" applyNumberFormat="1" applyFont="1" applyBorder="1"/>
    <xf numFmtId="3" fontId="20" fillId="0" borderId="1" xfId="0" applyNumberFormat="1" applyFont="1" applyBorder="1" applyAlignment="1">
      <alignment horizontal="right"/>
    </xf>
    <xf numFmtId="3" fontId="2" fillId="9" borderId="1" xfId="0" applyNumberFormat="1" applyFont="1" applyFill="1" applyBorder="1" applyAlignment="1">
      <alignment horizontal="right"/>
    </xf>
    <xf numFmtId="3" fontId="3" fillId="11" borderId="1" xfId="0" applyNumberFormat="1" applyFont="1" applyFill="1" applyBorder="1"/>
    <xf numFmtId="3" fontId="3" fillId="11" borderId="14" xfId="0" applyNumberFormat="1" applyFont="1" applyFill="1" applyBorder="1"/>
    <xf numFmtId="3" fontId="21" fillId="0" borderId="1" xfId="0" applyNumberFormat="1" applyFont="1" applyBorder="1" applyAlignment="1">
      <alignment horizontal="right"/>
    </xf>
    <xf numFmtId="3" fontId="3" fillId="11" borderId="1" xfId="0" applyNumberFormat="1" applyFont="1" applyFill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25" fillId="0" borderId="0" xfId="0" applyFont="1"/>
    <xf numFmtId="0" fontId="10" fillId="10" borderId="8" xfId="0" applyFont="1" applyFill="1" applyBorder="1" applyAlignment="1">
      <alignment horizontal="center"/>
    </xf>
    <xf numFmtId="3" fontId="22" fillId="0" borderId="28" xfId="0" applyNumberFormat="1" applyFont="1" applyBorder="1" applyAlignment="1">
      <alignment horizontal="left"/>
    </xf>
    <xf numFmtId="3" fontId="22" fillId="0" borderId="29" xfId="0" applyNumberFormat="1" applyFont="1" applyBorder="1" applyAlignment="1">
      <alignment horizontal="left"/>
    </xf>
    <xf numFmtId="3" fontId="16" fillId="10" borderId="18" xfId="0" applyNumberFormat="1" applyFont="1" applyFill="1" applyBorder="1" applyAlignment="1">
      <alignment horizontal="center"/>
    </xf>
    <xf numFmtId="3" fontId="16" fillId="10" borderId="19" xfId="0" applyNumberFormat="1" applyFont="1" applyFill="1" applyBorder="1" applyAlignment="1">
      <alignment horizontal="center"/>
    </xf>
    <xf numFmtId="3" fontId="16" fillId="10" borderId="20" xfId="0" applyNumberFormat="1" applyFont="1" applyFill="1" applyBorder="1" applyAlignment="1">
      <alignment horizontal="center"/>
    </xf>
    <xf numFmtId="3" fontId="11" fillId="0" borderId="22" xfId="0" applyNumberFormat="1" applyFont="1" applyBorder="1" applyAlignment="1">
      <alignment horizontal="left"/>
    </xf>
    <xf numFmtId="3" fontId="11" fillId="0" borderId="23" xfId="0" applyNumberFormat="1" applyFont="1" applyBorder="1" applyAlignment="1">
      <alignment horizontal="left"/>
    </xf>
    <xf numFmtId="3" fontId="22" fillId="0" borderId="25" xfId="0" applyNumberFormat="1" applyFont="1" applyBorder="1" applyAlignment="1">
      <alignment horizontal="left"/>
    </xf>
    <xf numFmtId="3" fontId="22" fillId="0" borderId="26" xfId="0" applyNumberFormat="1" applyFont="1" applyBorder="1" applyAlignment="1">
      <alignment horizontal="left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4"/>
  <sheetViews>
    <sheetView topLeftCell="A8" workbookViewId="0">
      <selection activeCell="G21" sqref="G21"/>
    </sheetView>
  </sheetViews>
  <sheetFormatPr baseColWidth="10" defaultRowHeight="13.5"/>
  <cols>
    <col min="1" max="1" width="4.85546875" style="4" customWidth="1"/>
    <col min="2" max="2" width="4.140625" style="4" customWidth="1"/>
    <col min="3" max="3" width="4.7109375" style="4" customWidth="1"/>
    <col min="4" max="4" width="11.42578125" style="4"/>
    <col min="5" max="5" width="37.42578125" style="10" customWidth="1"/>
    <col min="6" max="6" width="14.140625" style="10" customWidth="1"/>
    <col min="7" max="7" width="11.7109375" style="14" customWidth="1"/>
    <col min="8" max="8" width="8" style="4" customWidth="1"/>
    <col min="9" max="9" width="30.28515625" style="4" customWidth="1"/>
    <col min="10" max="10" width="10.7109375" style="4" customWidth="1"/>
    <col min="11" max="11" width="11.42578125" style="4"/>
    <col min="12" max="12" width="4.85546875" style="4" customWidth="1"/>
    <col min="13" max="16384" width="11.42578125" style="4"/>
  </cols>
  <sheetData>
    <row r="1" spans="1:11" ht="40.5">
      <c r="A1" s="1" t="s">
        <v>233</v>
      </c>
      <c r="B1" s="1" t="s">
        <v>0</v>
      </c>
      <c r="C1" s="1" t="s">
        <v>1</v>
      </c>
      <c r="D1" s="1" t="s">
        <v>2</v>
      </c>
      <c r="E1" s="8" t="s">
        <v>3</v>
      </c>
      <c r="F1" s="8" t="s">
        <v>4</v>
      </c>
      <c r="G1" s="12" t="s">
        <v>5</v>
      </c>
      <c r="H1" s="2" t="s">
        <v>6</v>
      </c>
      <c r="I1" s="3" t="s">
        <v>7</v>
      </c>
      <c r="J1" s="3" t="s">
        <v>8</v>
      </c>
    </row>
    <row r="2" spans="1:11">
      <c r="A2" s="4">
        <v>1</v>
      </c>
      <c r="B2" s="6">
        <v>1047</v>
      </c>
      <c r="C2" s="7">
        <v>506</v>
      </c>
      <c r="D2" s="6" t="s">
        <v>15</v>
      </c>
      <c r="E2" s="9" t="s">
        <v>16</v>
      </c>
      <c r="F2" s="9" t="s">
        <v>17</v>
      </c>
      <c r="G2" s="13">
        <v>22273.200000000001</v>
      </c>
      <c r="H2" s="16">
        <v>48597.231181445197</v>
      </c>
      <c r="I2" s="17" t="s">
        <v>18</v>
      </c>
      <c r="J2" s="18">
        <v>2558333268</v>
      </c>
    </row>
    <row r="3" spans="1:11">
      <c r="A3" s="4">
        <f>A2+1</f>
        <v>2</v>
      </c>
      <c r="B3" s="5">
        <v>1048</v>
      </c>
      <c r="C3" s="7">
        <v>506</v>
      </c>
      <c r="D3" s="6" t="s">
        <v>19</v>
      </c>
      <c r="E3" s="9" t="s">
        <v>16</v>
      </c>
      <c r="F3" s="9" t="s">
        <v>17</v>
      </c>
      <c r="G3" s="13">
        <v>22273.200000000001</v>
      </c>
      <c r="H3" s="16" t="s">
        <v>20</v>
      </c>
      <c r="I3" s="17"/>
      <c r="J3" s="17"/>
    </row>
    <row r="4" spans="1:11">
      <c r="A4" s="4">
        <f t="shared" ref="A4:A67" si="0">A3+1</f>
        <v>3</v>
      </c>
      <c r="B4" s="6">
        <v>1049</v>
      </c>
      <c r="C4" s="7">
        <v>506</v>
      </c>
      <c r="D4" s="6" t="s">
        <v>21</v>
      </c>
      <c r="E4" s="9" t="s">
        <v>22</v>
      </c>
      <c r="F4" s="9" t="s">
        <v>17</v>
      </c>
      <c r="G4" s="13">
        <v>66819.600000000006</v>
      </c>
      <c r="H4" s="16" t="s">
        <v>20</v>
      </c>
      <c r="I4" s="17"/>
      <c r="J4" s="17"/>
    </row>
    <row r="5" spans="1:11">
      <c r="A5" s="4">
        <f t="shared" si="0"/>
        <v>4</v>
      </c>
      <c r="B5" s="6">
        <v>1050</v>
      </c>
      <c r="C5" s="7">
        <v>506</v>
      </c>
      <c r="D5" s="6" t="s">
        <v>23</v>
      </c>
      <c r="E5" s="9" t="s">
        <v>24</v>
      </c>
      <c r="F5" s="9" t="s">
        <v>10</v>
      </c>
      <c r="G5" s="13">
        <v>22273.200000000001</v>
      </c>
      <c r="H5" s="16">
        <v>50311.407537067498</v>
      </c>
      <c r="I5" s="17" t="s">
        <v>18</v>
      </c>
      <c r="J5" s="18">
        <v>1728189436</v>
      </c>
    </row>
    <row r="6" spans="1:11">
      <c r="A6" s="4">
        <f t="shared" si="0"/>
        <v>5</v>
      </c>
      <c r="B6" s="5">
        <v>1051</v>
      </c>
      <c r="C6" s="7">
        <v>506</v>
      </c>
      <c r="D6" s="6" t="s">
        <v>25</v>
      </c>
      <c r="E6" s="9" t="s">
        <v>24</v>
      </c>
      <c r="F6" s="9" t="s">
        <v>10</v>
      </c>
      <c r="G6" s="13">
        <v>22273.200000000001</v>
      </c>
      <c r="H6" s="16" t="s">
        <v>20</v>
      </c>
      <c r="I6" s="17"/>
      <c r="J6" s="17"/>
    </row>
    <row r="7" spans="1:11">
      <c r="A7" s="4">
        <f t="shared" si="0"/>
        <v>6</v>
      </c>
      <c r="B7" s="6">
        <v>1052</v>
      </c>
      <c r="C7" s="7">
        <v>506</v>
      </c>
      <c r="D7" s="6" t="s">
        <v>26</v>
      </c>
      <c r="E7" s="9" t="s">
        <v>24</v>
      </c>
      <c r="F7" s="9" t="s">
        <v>10</v>
      </c>
      <c r="G7" s="13">
        <v>22273.200000000001</v>
      </c>
      <c r="H7" s="16" t="s">
        <v>20</v>
      </c>
      <c r="I7" s="17"/>
      <c r="J7" s="17"/>
    </row>
    <row r="8" spans="1:11">
      <c r="A8" s="4">
        <f t="shared" si="0"/>
        <v>7</v>
      </c>
      <c r="B8" s="6">
        <v>1053</v>
      </c>
      <c r="C8" s="7">
        <v>506</v>
      </c>
      <c r="D8" s="6" t="s">
        <v>27</v>
      </c>
      <c r="E8" s="9" t="s">
        <v>28</v>
      </c>
      <c r="F8" s="9" t="s">
        <v>11</v>
      </c>
      <c r="G8" s="13">
        <v>38978.1</v>
      </c>
      <c r="H8" s="16">
        <v>71637</v>
      </c>
      <c r="I8" s="17" t="s">
        <v>18</v>
      </c>
      <c r="J8" s="18">
        <v>721725590</v>
      </c>
    </row>
    <row r="9" spans="1:11">
      <c r="A9" s="4">
        <f t="shared" si="0"/>
        <v>8</v>
      </c>
      <c r="B9" s="5">
        <v>1054</v>
      </c>
      <c r="C9" s="7">
        <v>506</v>
      </c>
      <c r="D9" s="6" t="s">
        <v>29</v>
      </c>
      <c r="E9" s="9" t="s">
        <v>30</v>
      </c>
      <c r="F9" s="9" t="s">
        <v>11</v>
      </c>
      <c r="G9" s="13">
        <v>51970.8</v>
      </c>
      <c r="H9" s="16">
        <v>71438</v>
      </c>
      <c r="I9" s="17" t="s">
        <v>18</v>
      </c>
      <c r="J9" s="18">
        <v>503641498</v>
      </c>
      <c r="K9" s="22">
        <f>SUM(J2:J9)</f>
        <v>5511889792</v>
      </c>
    </row>
    <row r="10" spans="1:11">
      <c r="A10" s="4">
        <f t="shared" si="0"/>
        <v>9</v>
      </c>
      <c r="B10" s="5">
        <v>1360</v>
      </c>
      <c r="C10" s="15">
        <v>581</v>
      </c>
      <c r="D10" s="6" t="s">
        <v>31</v>
      </c>
      <c r="E10" s="9" t="s">
        <v>32</v>
      </c>
      <c r="F10" s="9" t="s">
        <v>13</v>
      </c>
      <c r="G10" s="13">
        <v>10443.59</v>
      </c>
      <c r="H10" s="16" t="s">
        <v>20</v>
      </c>
      <c r="I10" s="17" t="s">
        <v>33</v>
      </c>
      <c r="J10" s="18">
        <v>31106980</v>
      </c>
    </row>
    <row r="11" spans="1:11">
      <c r="A11" s="4">
        <f t="shared" si="0"/>
        <v>10</v>
      </c>
      <c r="B11" s="6">
        <v>1361</v>
      </c>
      <c r="C11" s="15">
        <v>581</v>
      </c>
      <c r="D11" s="6" t="s">
        <v>34</v>
      </c>
      <c r="E11" s="9" t="s">
        <v>35</v>
      </c>
      <c r="F11" s="9" t="s">
        <v>13</v>
      </c>
      <c r="G11" s="13">
        <v>31330.77</v>
      </c>
      <c r="H11" s="16" t="s">
        <v>20</v>
      </c>
      <c r="I11" s="17"/>
      <c r="J11" s="17"/>
    </row>
    <row r="12" spans="1:11">
      <c r="A12" s="4">
        <f t="shared" si="0"/>
        <v>11</v>
      </c>
      <c r="B12" s="6">
        <v>1362</v>
      </c>
      <c r="C12" s="15">
        <v>581</v>
      </c>
      <c r="D12" s="6" t="s">
        <v>36</v>
      </c>
      <c r="E12" s="9" t="s">
        <v>37</v>
      </c>
      <c r="F12" s="9" t="s">
        <v>13</v>
      </c>
      <c r="G12" s="13">
        <v>9548.42</v>
      </c>
      <c r="H12" s="16" t="s">
        <v>20</v>
      </c>
      <c r="I12" s="17" t="s">
        <v>33</v>
      </c>
      <c r="J12" s="17"/>
    </row>
    <row r="13" spans="1:11">
      <c r="A13" s="4">
        <f t="shared" si="0"/>
        <v>12</v>
      </c>
      <c r="B13" s="5">
        <v>1363</v>
      </c>
      <c r="C13" s="15">
        <v>581</v>
      </c>
      <c r="D13" s="6" t="s">
        <v>38</v>
      </c>
      <c r="E13" s="9" t="s">
        <v>37</v>
      </c>
      <c r="F13" s="9" t="s">
        <v>13</v>
      </c>
      <c r="G13" s="13">
        <v>9548.42</v>
      </c>
      <c r="H13" s="16" t="s">
        <v>20</v>
      </c>
      <c r="I13" s="17"/>
      <c r="J13" s="17"/>
    </row>
    <row r="14" spans="1:11">
      <c r="A14" s="4">
        <f t="shared" si="0"/>
        <v>13</v>
      </c>
      <c r="B14" s="6">
        <v>1364</v>
      </c>
      <c r="C14" s="15">
        <v>581</v>
      </c>
      <c r="D14" s="6" t="s">
        <v>39</v>
      </c>
      <c r="E14" s="9" t="s">
        <v>40</v>
      </c>
      <c r="F14" s="9" t="s">
        <v>41</v>
      </c>
      <c r="G14" s="13">
        <v>10443.59</v>
      </c>
      <c r="H14" s="16" t="s">
        <v>20</v>
      </c>
      <c r="I14" s="17" t="s">
        <v>33</v>
      </c>
      <c r="J14" s="17"/>
    </row>
    <row r="15" spans="1:11">
      <c r="A15" s="4">
        <f t="shared" si="0"/>
        <v>14</v>
      </c>
      <c r="B15" s="6">
        <v>1365</v>
      </c>
      <c r="C15" s="15">
        <v>581</v>
      </c>
      <c r="D15" s="6" t="s">
        <v>42</v>
      </c>
      <c r="E15" s="9" t="s">
        <v>40</v>
      </c>
      <c r="F15" s="9" t="s">
        <v>41</v>
      </c>
      <c r="G15" s="13">
        <v>10443.59</v>
      </c>
      <c r="H15" s="16" t="s">
        <v>20</v>
      </c>
      <c r="I15" s="17"/>
      <c r="J15" s="17"/>
    </row>
    <row r="16" spans="1:11">
      <c r="A16" s="4">
        <f t="shared" si="0"/>
        <v>15</v>
      </c>
      <c r="B16" s="5">
        <v>1366</v>
      </c>
      <c r="C16" s="15">
        <v>581</v>
      </c>
      <c r="D16" s="6" t="s">
        <v>43</v>
      </c>
      <c r="E16" s="9" t="s">
        <v>44</v>
      </c>
      <c r="F16" s="9" t="s">
        <v>13</v>
      </c>
      <c r="G16" s="13">
        <v>10443.59</v>
      </c>
      <c r="H16" s="16">
        <v>67901</v>
      </c>
      <c r="I16" s="17" t="s">
        <v>33</v>
      </c>
      <c r="J16" s="18">
        <v>101441820</v>
      </c>
    </row>
    <row r="17" spans="1:11">
      <c r="A17" s="4">
        <f t="shared" si="0"/>
        <v>16</v>
      </c>
      <c r="B17" s="6">
        <v>1367</v>
      </c>
      <c r="C17" s="15">
        <v>581</v>
      </c>
      <c r="D17" s="6" t="s">
        <v>45</v>
      </c>
      <c r="E17" s="9" t="s">
        <v>44</v>
      </c>
      <c r="F17" s="9" t="s">
        <v>13</v>
      </c>
      <c r="G17" s="13">
        <v>10443.59</v>
      </c>
      <c r="H17" s="16" t="s">
        <v>20</v>
      </c>
      <c r="I17" s="17"/>
      <c r="J17" s="17"/>
      <c r="K17" s="21">
        <f>SUM(J10:J17)</f>
        <v>132548800</v>
      </c>
    </row>
    <row r="18" spans="1:11">
      <c r="A18" s="4">
        <f t="shared" si="0"/>
        <v>17</v>
      </c>
      <c r="B18" s="5">
        <v>1420</v>
      </c>
      <c r="C18" s="7">
        <v>584</v>
      </c>
      <c r="D18" s="6" t="s">
        <v>46</v>
      </c>
      <c r="E18" s="9" t="s">
        <v>47</v>
      </c>
      <c r="F18" s="9" t="s">
        <v>10</v>
      </c>
      <c r="G18" s="13">
        <v>3381.65</v>
      </c>
      <c r="H18" s="16" t="s">
        <v>20</v>
      </c>
      <c r="I18" s="17" t="s">
        <v>48</v>
      </c>
      <c r="J18" s="17"/>
    </row>
    <row r="19" spans="1:11">
      <c r="A19" s="4">
        <f t="shared" si="0"/>
        <v>18</v>
      </c>
      <c r="B19" s="6">
        <v>1421</v>
      </c>
      <c r="C19" s="7">
        <v>584</v>
      </c>
      <c r="D19" s="6" t="s">
        <v>49</v>
      </c>
      <c r="E19" s="9" t="s">
        <v>50</v>
      </c>
      <c r="F19" s="9" t="s">
        <v>13</v>
      </c>
      <c r="G19" s="13">
        <v>5072.4799999999996</v>
      </c>
      <c r="H19" s="16" t="s">
        <v>20</v>
      </c>
      <c r="I19" s="17"/>
      <c r="J19" s="17"/>
    </row>
    <row r="20" spans="1:11">
      <c r="A20" s="4">
        <f t="shared" si="0"/>
        <v>19</v>
      </c>
      <c r="B20" s="6">
        <v>1422</v>
      </c>
      <c r="C20" s="7">
        <v>584</v>
      </c>
      <c r="D20" s="6" t="s">
        <v>51</v>
      </c>
      <c r="E20" s="9" t="s">
        <v>50</v>
      </c>
      <c r="F20" s="9" t="s">
        <v>13</v>
      </c>
      <c r="G20" s="13">
        <v>5072.4799999999996</v>
      </c>
      <c r="H20" s="16">
        <v>15107.1114319794</v>
      </c>
      <c r="I20" s="17" t="s">
        <v>48</v>
      </c>
      <c r="J20" s="18">
        <v>547767652</v>
      </c>
    </row>
    <row r="21" spans="1:11">
      <c r="A21" s="4">
        <f t="shared" si="0"/>
        <v>20</v>
      </c>
      <c r="B21" s="5">
        <v>1423</v>
      </c>
      <c r="C21" s="7">
        <v>584</v>
      </c>
      <c r="D21" s="6" t="s">
        <v>52</v>
      </c>
      <c r="E21" s="9" t="s">
        <v>50</v>
      </c>
      <c r="F21" s="9" t="s">
        <v>13</v>
      </c>
      <c r="G21" s="13">
        <v>5072.4799999999996</v>
      </c>
      <c r="H21" s="16" t="s">
        <v>20</v>
      </c>
      <c r="I21" s="17"/>
      <c r="J21" s="17"/>
    </row>
    <row r="22" spans="1:11">
      <c r="A22" s="4">
        <f t="shared" si="0"/>
        <v>21</v>
      </c>
      <c r="B22" s="6">
        <v>1424</v>
      </c>
      <c r="C22" s="7">
        <v>584</v>
      </c>
      <c r="D22" s="6" t="s">
        <v>53</v>
      </c>
      <c r="E22" s="9" t="s">
        <v>54</v>
      </c>
      <c r="F22" s="9" t="s">
        <v>13</v>
      </c>
      <c r="G22" s="13">
        <v>15217.43</v>
      </c>
      <c r="H22" s="16" t="s">
        <v>20</v>
      </c>
      <c r="I22" s="17"/>
      <c r="J22" s="17"/>
    </row>
    <row r="23" spans="1:11">
      <c r="A23" s="4">
        <f t="shared" si="0"/>
        <v>22</v>
      </c>
      <c r="B23" s="6">
        <v>1425</v>
      </c>
      <c r="C23" s="7">
        <v>584</v>
      </c>
      <c r="D23" s="6" t="s">
        <v>55</v>
      </c>
      <c r="E23" s="9" t="s">
        <v>56</v>
      </c>
      <c r="F23" s="9" t="s">
        <v>57</v>
      </c>
      <c r="G23" s="13">
        <v>5072.4799999999996</v>
      </c>
      <c r="H23" s="16">
        <v>12636.971659919</v>
      </c>
      <c r="I23" s="17" t="s">
        <v>48</v>
      </c>
      <c r="J23" s="18">
        <v>118390680</v>
      </c>
    </row>
    <row r="24" spans="1:11">
      <c r="A24" s="4">
        <f t="shared" si="0"/>
        <v>23</v>
      </c>
      <c r="B24" s="5">
        <v>1426</v>
      </c>
      <c r="C24" s="7">
        <v>584</v>
      </c>
      <c r="D24" s="6" t="s">
        <v>58</v>
      </c>
      <c r="E24" s="9" t="s">
        <v>56</v>
      </c>
      <c r="F24" s="9" t="s">
        <v>57</v>
      </c>
      <c r="G24" s="13">
        <v>5072.4799999999996</v>
      </c>
      <c r="H24" s="16" t="s">
        <v>20</v>
      </c>
      <c r="I24" s="17"/>
      <c r="J24" s="17"/>
    </row>
    <row r="25" spans="1:11">
      <c r="A25" s="4">
        <f t="shared" si="0"/>
        <v>24</v>
      </c>
      <c r="B25" s="6">
        <v>1427</v>
      </c>
      <c r="C25" s="7">
        <v>584</v>
      </c>
      <c r="D25" s="6" t="s">
        <v>59</v>
      </c>
      <c r="E25" s="9" t="s">
        <v>56</v>
      </c>
      <c r="F25" s="9" t="s">
        <v>57</v>
      </c>
      <c r="G25" s="13">
        <v>5072.4799999999996</v>
      </c>
      <c r="H25" s="16" t="s">
        <v>20</v>
      </c>
      <c r="I25" s="17"/>
      <c r="J25" s="17"/>
    </row>
    <row r="26" spans="1:11">
      <c r="A26" s="4">
        <f t="shared" si="0"/>
        <v>25</v>
      </c>
      <c r="B26" s="6">
        <v>1428</v>
      </c>
      <c r="C26" s="7">
        <v>584</v>
      </c>
      <c r="D26" s="6" t="s">
        <v>60</v>
      </c>
      <c r="E26" s="9" t="s">
        <v>61</v>
      </c>
      <c r="F26" s="9" t="s">
        <v>57</v>
      </c>
      <c r="G26" s="13">
        <v>50724.77</v>
      </c>
      <c r="H26" s="16" t="s">
        <v>20</v>
      </c>
      <c r="I26" s="17"/>
      <c r="J26" s="17"/>
    </row>
    <row r="27" spans="1:11">
      <c r="A27" s="4">
        <f t="shared" si="0"/>
        <v>26</v>
      </c>
      <c r="B27" s="5">
        <v>1429</v>
      </c>
      <c r="C27" s="7">
        <v>584</v>
      </c>
      <c r="D27" s="6" t="s">
        <v>62</v>
      </c>
      <c r="E27" s="9" t="s">
        <v>63</v>
      </c>
      <c r="F27" s="9" t="s">
        <v>57</v>
      </c>
      <c r="G27" s="13">
        <v>101449.53</v>
      </c>
      <c r="H27" s="16" t="s">
        <v>20</v>
      </c>
      <c r="I27" s="17"/>
      <c r="J27" s="17"/>
    </row>
    <row r="28" spans="1:11">
      <c r="A28" s="4">
        <f t="shared" si="0"/>
        <v>27</v>
      </c>
      <c r="B28" s="6">
        <v>1430</v>
      </c>
      <c r="C28" s="7">
        <v>584</v>
      </c>
      <c r="D28" s="6" t="s">
        <v>64</v>
      </c>
      <c r="E28" s="9" t="s">
        <v>65</v>
      </c>
      <c r="F28" s="9" t="s">
        <v>57</v>
      </c>
      <c r="G28" s="13">
        <v>253623.83</v>
      </c>
      <c r="H28" s="16" t="s">
        <v>20</v>
      </c>
      <c r="I28" s="17"/>
      <c r="J28" s="17"/>
    </row>
    <row r="29" spans="1:11">
      <c r="A29" s="4">
        <f t="shared" si="0"/>
        <v>28</v>
      </c>
      <c r="B29" s="6">
        <v>1431</v>
      </c>
      <c r="C29" s="7">
        <v>584</v>
      </c>
      <c r="D29" s="6" t="s">
        <v>66</v>
      </c>
      <c r="E29" s="9" t="s">
        <v>56</v>
      </c>
      <c r="F29" s="9" t="s">
        <v>57</v>
      </c>
      <c r="G29" s="13">
        <v>5072.4799999999996</v>
      </c>
      <c r="H29" s="16" t="s">
        <v>20</v>
      </c>
      <c r="I29" s="17"/>
      <c r="J29" s="17"/>
    </row>
    <row r="30" spans="1:11">
      <c r="A30" s="4">
        <f t="shared" si="0"/>
        <v>29</v>
      </c>
      <c r="B30" s="5">
        <v>1432</v>
      </c>
      <c r="C30" s="7">
        <v>584</v>
      </c>
      <c r="D30" s="6" t="s">
        <v>67</v>
      </c>
      <c r="E30" s="9" t="s">
        <v>56</v>
      </c>
      <c r="F30" s="9" t="s">
        <v>57</v>
      </c>
      <c r="G30" s="13">
        <v>5072.4799999999996</v>
      </c>
      <c r="H30" s="16" t="s">
        <v>20</v>
      </c>
      <c r="I30" s="17"/>
      <c r="J30" s="17"/>
    </row>
    <row r="31" spans="1:11">
      <c r="A31" s="4">
        <f t="shared" si="0"/>
        <v>30</v>
      </c>
      <c r="B31" s="6">
        <v>1433</v>
      </c>
      <c r="C31" s="7">
        <v>584</v>
      </c>
      <c r="D31" s="6" t="s">
        <v>68</v>
      </c>
      <c r="E31" s="9" t="s">
        <v>69</v>
      </c>
      <c r="F31" s="9" t="s">
        <v>70</v>
      </c>
      <c r="G31" s="13">
        <v>5072.4799999999996</v>
      </c>
      <c r="H31" s="16">
        <v>17002</v>
      </c>
      <c r="I31" s="17" t="s">
        <v>48</v>
      </c>
      <c r="J31" s="18">
        <v>475416620</v>
      </c>
    </row>
    <row r="32" spans="1:11">
      <c r="A32" s="4">
        <f t="shared" si="0"/>
        <v>31</v>
      </c>
      <c r="B32" s="6">
        <v>1434</v>
      </c>
      <c r="C32" s="7">
        <v>584</v>
      </c>
      <c r="D32" s="6" t="s">
        <v>71</v>
      </c>
      <c r="E32" s="9" t="s">
        <v>72</v>
      </c>
      <c r="F32" s="9" t="s">
        <v>70</v>
      </c>
      <c r="G32" s="13">
        <v>253623.83</v>
      </c>
      <c r="H32" s="16" t="s">
        <v>20</v>
      </c>
      <c r="I32" s="17"/>
      <c r="J32" s="17"/>
    </row>
    <row r="33" spans="1:10">
      <c r="A33" s="4">
        <f t="shared" si="0"/>
        <v>32</v>
      </c>
      <c r="B33" s="5">
        <v>1435</v>
      </c>
      <c r="C33" s="7">
        <v>584</v>
      </c>
      <c r="D33" s="6" t="s">
        <v>73</v>
      </c>
      <c r="E33" s="9" t="s">
        <v>74</v>
      </c>
      <c r="F33" s="9" t="s">
        <v>70</v>
      </c>
      <c r="G33" s="13">
        <v>10144.950000000001</v>
      </c>
      <c r="H33" s="16" t="s">
        <v>20</v>
      </c>
      <c r="I33" s="17"/>
      <c r="J33" s="17"/>
    </row>
    <row r="34" spans="1:10">
      <c r="A34" s="4">
        <f t="shared" si="0"/>
        <v>33</v>
      </c>
      <c r="B34" s="6">
        <v>1436</v>
      </c>
      <c r="C34" s="7">
        <v>584</v>
      </c>
      <c r="D34" s="6" t="s">
        <v>75</v>
      </c>
      <c r="E34" s="9" t="s">
        <v>76</v>
      </c>
      <c r="F34" s="9" t="s">
        <v>70</v>
      </c>
      <c r="G34" s="13">
        <v>15217.43</v>
      </c>
      <c r="H34" s="16" t="s">
        <v>20</v>
      </c>
      <c r="I34" s="17"/>
      <c r="J34" s="17"/>
    </row>
    <row r="35" spans="1:10">
      <c r="A35" s="4">
        <f t="shared" si="0"/>
        <v>34</v>
      </c>
      <c r="B35" s="6">
        <v>1437</v>
      </c>
      <c r="C35" s="7">
        <v>584</v>
      </c>
      <c r="D35" s="6" t="s">
        <v>77</v>
      </c>
      <c r="E35" s="9" t="s">
        <v>78</v>
      </c>
      <c r="F35" s="9" t="s">
        <v>10</v>
      </c>
      <c r="G35" s="13">
        <v>5072.4799999999996</v>
      </c>
      <c r="H35" s="16">
        <v>11197</v>
      </c>
      <c r="I35" s="17" t="s">
        <v>48</v>
      </c>
      <c r="J35" s="18">
        <v>1397278533</v>
      </c>
    </row>
    <row r="36" spans="1:10">
      <c r="A36" s="4">
        <f t="shared" si="0"/>
        <v>35</v>
      </c>
      <c r="B36" s="5">
        <v>1438</v>
      </c>
      <c r="C36" s="7">
        <v>584</v>
      </c>
      <c r="D36" s="6" t="s">
        <v>79</v>
      </c>
      <c r="E36" s="9" t="s">
        <v>80</v>
      </c>
      <c r="F36" s="9" t="s">
        <v>10</v>
      </c>
      <c r="G36" s="13">
        <v>253623.83</v>
      </c>
      <c r="H36" s="16" t="s">
        <v>20</v>
      </c>
      <c r="I36" s="17"/>
      <c r="J36" s="17"/>
    </row>
    <row r="37" spans="1:10">
      <c r="A37" s="4">
        <f t="shared" si="0"/>
        <v>36</v>
      </c>
      <c r="B37" s="6">
        <v>1439</v>
      </c>
      <c r="C37" s="7">
        <v>584</v>
      </c>
      <c r="D37" s="6" t="s">
        <v>81</v>
      </c>
      <c r="E37" s="9" t="s">
        <v>78</v>
      </c>
      <c r="F37" s="9" t="s">
        <v>10</v>
      </c>
      <c r="G37" s="13">
        <v>5072.4799999999996</v>
      </c>
      <c r="H37" s="16">
        <v>9594</v>
      </c>
      <c r="I37" s="17" t="s">
        <v>48</v>
      </c>
      <c r="J37" s="18">
        <v>2652606646</v>
      </c>
    </row>
    <row r="38" spans="1:10">
      <c r="A38" s="4">
        <f t="shared" si="0"/>
        <v>37</v>
      </c>
      <c r="B38" s="6">
        <v>1440</v>
      </c>
      <c r="C38" s="7">
        <v>584</v>
      </c>
      <c r="D38" s="6" t="s">
        <v>82</v>
      </c>
      <c r="E38" s="9" t="s">
        <v>80</v>
      </c>
      <c r="F38" s="9" t="s">
        <v>10</v>
      </c>
      <c r="G38" s="13">
        <v>253623.83</v>
      </c>
      <c r="H38" s="16" t="s">
        <v>20</v>
      </c>
      <c r="I38" s="17"/>
      <c r="J38" s="17"/>
    </row>
    <row r="39" spans="1:10">
      <c r="A39" s="4">
        <f t="shared" si="0"/>
        <v>38</v>
      </c>
      <c r="B39" s="5">
        <v>1441</v>
      </c>
      <c r="C39" s="7">
        <v>584</v>
      </c>
      <c r="D39" s="6" t="s">
        <v>83</v>
      </c>
      <c r="E39" s="9" t="s">
        <v>84</v>
      </c>
      <c r="F39" s="11" t="s">
        <v>85</v>
      </c>
      <c r="G39" s="13">
        <v>5072.4799999999996</v>
      </c>
      <c r="H39" s="16">
        <v>13854</v>
      </c>
      <c r="I39" s="17" t="s">
        <v>48</v>
      </c>
      <c r="J39" s="18">
        <v>731133748</v>
      </c>
    </row>
    <row r="40" spans="1:10">
      <c r="A40" s="4">
        <f t="shared" si="0"/>
        <v>39</v>
      </c>
      <c r="B40" s="6">
        <v>1442</v>
      </c>
      <c r="C40" s="7">
        <v>584</v>
      </c>
      <c r="D40" s="6" t="s">
        <v>86</v>
      </c>
      <c r="E40" s="9" t="s">
        <v>87</v>
      </c>
      <c r="F40" s="9" t="s">
        <v>11</v>
      </c>
      <c r="G40" s="13">
        <v>3381.65</v>
      </c>
      <c r="H40" s="16">
        <v>19532.486230029601</v>
      </c>
      <c r="I40" s="17" t="s">
        <v>48</v>
      </c>
      <c r="J40" s="18">
        <v>5392401979</v>
      </c>
    </row>
    <row r="41" spans="1:10">
      <c r="A41" s="4">
        <f t="shared" si="0"/>
        <v>40</v>
      </c>
      <c r="B41" s="6">
        <v>1443</v>
      </c>
      <c r="C41" s="7">
        <v>584</v>
      </c>
      <c r="D41" s="6" t="s">
        <v>88</v>
      </c>
      <c r="E41" s="9" t="s">
        <v>89</v>
      </c>
      <c r="F41" s="9" t="s">
        <v>11</v>
      </c>
      <c r="G41" s="13">
        <v>169082.55</v>
      </c>
      <c r="H41" s="16">
        <v>309249</v>
      </c>
      <c r="I41" s="17" t="s">
        <v>48</v>
      </c>
      <c r="J41" s="18">
        <v>1067298354</v>
      </c>
    </row>
    <row r="42" spans="1:10">
      <c r="A42" s="4">
        <f t="shared" si="0"/>
        <v>41</v>
      </c>
      <c r="B42" s="5">
        <v>1444</v>
      </c>
      <c r="C42" s="7">
        <v>584</v>
      </c>
      <c r="D42" s="6" t="s">
        <v>90</v>
      </c>
      <c r="E42" s="9" t="s">
        <v>87</v>
      </c>
      <c r="F42" s="9" t="s">
        <v>11</v>
      </c>
      <c r="G42" s="13">
        <v>3381.65</v>
      </c>
      <c r="H42" s="16" t="s">
        <v>20</v>
      </c>
      <c r="I42" s="17"/>
      <c r="J42" s="17"/>
    </row>
    <row r="43" spans="1:10">
      <c r="A43" s="4">
        <f t="shared" si="0"/>
        <v>42</v>
      </c>
      <c r="B43" s="6">
        <v>1445</v>
      </c>
      <c r="C43" s="7">
        <v>584</v>
      </c>
      <c r="D43" s="6" t="s">
        <v>91</v>
      </c>
      <c r="E43" s="9" t="s">
        <v>92</v>
      </c>
      <c r="F43" s="9" t="s">
        <v>11</v>
      </c>
      <c r="G43" s="13">
        <v>3478.27</v>
      </c>
      <c r="H43" s="16">
        <v>26258</v>
      </c>
      <c r="I43" s="17" t="s">
        <v>48</v>
      </c>
      <c r="J43" s="18">
        <v>229292400</v>
      </c>
    </row>
    <row r="44" spans="1:10">
      <c r="A44" s="4">
        <f t="shared" si="0"/>
        <v>43</v>
      </c>
      <c r="B44" s="6">
        <v>1446</v>
      </c>
      <c r="C44" s="7">
        <v>584</v>
      </c>
      <c r="D44" s="6" t="s">
        <v>93</v>
      </c>
      <c r="E44" s="9" t="s">
        <v>94</v>
      </c>
      <c r="F44" s="9" t="s">
        <v>95</v>
      </c>
      <c r="G44" s="13">
        <v>3381.65</v>
      </c>
      <c r="H44" s="16" t="s">
        <v>20</v>
      </c>
      <c r="I44" s="17" t="s">
        <v>48</v>
      </c>
      <c r="J44" s="17"/>
    </row>
    <row r="45" spans="1:10">
      <c r="A45" s="4">
        <f t="shared" si="0"/>
        <v>44</v>
      </c>
      <c r="B45" s="5">
        <v>1447</v>
      </c>
      <c r="C45" s="7">
        <v>584</v>
      </c>
      <c r="D45" s="6" t="s">
        <v>96</v>
      </c>
      <c r="E45" s="9" t="s">
        <v>97</v>
      </c>
      <c r="F45" s="9" t="s">
        <v>98</v>
      </c>
      <c r="G45" s="13">
        <v>3381.65</v>
      </c>
      <c r="H45" s="16" t="s">
        <v>20</v>
      </c>
      <c r="I45" s="17" t="s">
        <v>48</v>
      </c>
      <c r="J45" s="17"/>
    </row>
    <row r="46" spans="1:10">
      <c r="A46" s="4">
        <f t="shared" si="0"/>
        <v>45</v>
      </c>
      <c r="B46" s="6">
        <v>1448</v>
      </c>
      <c r="C46" s="7">
        <v>584</v>
      </c>
      <c r="D46" s="6" t="s">
        <v>99</v>
      </c>
      <c r="E46" s="9" t="s">
        <v>100</v>
      </c>
      <c r="F46" s="11" t="s">
        <v>85</v>
      </c>
      <c r="G46" s="13">
        <v>3381.65</v>
      </c>
      <c r="H46" s="16">
        <v>24537</v>
      </c>
      <c r="I46" s="17" t="s">
        <v>48</v>
      </c>
      <c r="J46" s="18">
        <v>15066652788</v>
      </c>
    </row>
    <row r="47" spans="1:10">
      <c r="A47" s="4">
        <f t="shared" si="0"/>
        <v>46</v>
      </c>
      <c r="B47" s="6">
        <v>1449</v>
      </c>
      <c r="C47" s="7">
        <v>584</v>
      </c>
      <c r="D47" s="6" t="s">
        <v>101</v>
      </c>
      <c r="E47" s="9" t="s">
        <v>100</v>
      </c>
      <c r="F47" s="9" t="s">
        <v>85</v>
      </c>
      <c r="G47" s="13">
        <v>3381.65</v>
      </c>
      <c r="H47" s="16" t="s">
        <v>20</v>
      </c>
      <c r="I47" s="17"/>
      <c r="J47" s="17"/>
    </row>
    <row r="48" spans="1:10">
      <c r="A48" s="4">
        <f t="shared" si="0"/>
        <v>47</v>
      </c>
      <c r="B48" s="5">
        <v>1450</v>
      </c>
      <c r="C48" s="7">
        <v>584</v>
      </c>
      <c r="D48" s="6" t="s">
        <v>102</v>
      </c>
      <c r="E48" s="9" t="s">
        <v>84</v>
      </c>
      <c r="F48" s="9" t="s">
        <v>85</v>
      </c>
      <c r="G48" s="13">
        <v>5072.4799999999996</v>
      </c>
      <c r="H48" s="16">
        <v>12398</v>
      </c>
      <c r="I48" s="17" t="s">
        <v>48</v>
      </c>
      <c r="J48" s="18">
        <v>15504746032</v>
      </c>
    </row>
    <row r="49" spans="1:12">
      <c r="A49" s="4">
        <f t="shared" si="0"/>
        <v>48</v>
      </c>
      <c r="B49" s="6">
        <v>1451</v>
      </c>
      <c r="C49" s="7">
        <v>584</v>
      </c>
      <c r="D49" s="6" t="s">
        <v>103</v>
      </c>
      <c r="E49" s="9" t="s">
        <v>104</v>
      </c>
      <c r="F49" s="9" t="s">
        <v>85</v>
      </c>
      <c r="G49" s="13">
        <v>253623.83</v>
      </c>
      <c r="H49" s="16" t="s">
        <v>20</v>
      </c>
      <c r="I49" s="17"/>
      <c r="J49" s="17"/>
    </row>
    <row r="50" spans="1:12">
      <c r="A50" s="4">
        <f t="shared" si="0"/>
        <v>49</v>
      </c>
      <c r="B50" s="6">
        <v>1452</v>
      </c>
      <c r="C50" s="7">
        <v>584</v>
      </c>
      <c r="D50" s="6" t="s">
        <v>105</v>
      </c>
      <c r="E50" s="9" t="s">
        <v>106</v>
      </c>
      <c r="F50" s="9" t="s">
        <v>9</v>
      </c>
      <c r="G50" s="13">
        <v>8454.1299999999992</v>
      </c>
      <c r="H50" s="16">
        <v>15846.603557570401</v>
      </c>
      <c r="I50" s="17" t="s">
        <v>48</v>
      </c>
      <c r="J50" s="18">
        <v>2294515599</v>
      </c>
    </row>
    <row r="51" spans="1:12">
      <c r="A51" s="4">
        <f t="shared" si="0"/>
        <v>50</v>
      </c>
      <c r="B51" s="5">
        <v>1453</v>
      </c>
      <c r="C51" s="7">
        <v>584</v>
      </c>
      <c r="D51" s="6" t="s">
        <v>107</v>
      </c>
      <c r="E51" s="9" t="s">
        <v>108</v>
      </c>
      <c r="F51" s="9" t="s">
        <v>70</v>
      </c>
      <c r="G51" s="13">
        <v>3381.65</v>
      </c>
      <c r="H51" s="16">
        <v>18455</v>
      </c>
      <c r="I51" s="17" t="s">
        <v>48</v>
      </c>
      <c r="J51" s="18">
        <v>273236824</v>
      </c>
    </row>
    <row r="52" spans="1:12">
      <c r="A52" s="4">
        <f t="shared" si="0"/>
        <v>51</v>
      </c>
      <c r="B52" s="6">
        <v>1454</v>
      </c>
      <c r="C52" s="7">
        <v>584</v>
      </c>
      <c r="D52" s="6" t="s">
        <v>109</v>
      </c>
      <c r="E52" s="9" t="s">
        <v>110</v>
      </c>
      <c r="F52" s="9" t="s">
        <v>70</v>
      </c>
      <c r="G52" s="13">
        <v>6763.3</v>
      </c>
      <c r="H52" s="16" t="s">
        <v>20</v>
      </c>
      <c r="I52" s="17"/>
      <c r="J52" s="17"/>
    </row>
    <row r="53" spans="1:12">
      <c r="A53" s="4">
        <f t="shared" si="0"/>
        <v>52</v>
      </c>
      <c r="B53" s="6">
        <v>1455</v>
      </c>
      <c r="C53" s="7">
        <v>584</v>
      </c>
      <c r="D53" s="6" t="s">
        <v>46</v>
      </c>
      <c r="E53" s="9" t="s">
        <v>47</v>
      </c>
      <c r="F53" s="9" t="s">
        <v>10</v>
      </c>
      <c r="G53" s="13">
        <v>3381.65</v>
      </c>
      <c r="H53" s="16" t="s">
        <v>20</v>
      </c>
      <c r="I53" s="17" t="s">
        <v>48</v>
      </c>
      <c r="J53" s="17"/>
      <c r="K53" s="22">
        <f>SUM(J10:J53)</f>
        <v>45883286655</v>
      </c>
      <c r="L53" s="25">
        <f>(K53*100)/J124</f>
        <v>28.230724229714856</v>
      </c>
    </row>
    <row r="54" spans="1:12">
      <c r="A54" s="4">
        <f t="shared" si="0"/>
        <v>53</v>
      </c>
      <c r="B54" s="6">
        <v>1470</v>
      </c>
      <c r="C54" s="15" t="s">
        <v>111</v>
      </c>
      <c r="D54" s="6" t="s">
        <v>112</v>
      </c>
      <c r="E54" s="9" t="s">
        <v>113</v>
      </c>
      <c r="F54" s="9" t="s">
        <v>9</v>
      </c>
      <c r="G54" s="13">
        <v>22479.03</v>
      </c>
      <c r="H54" s="16">
        <v>51471</v>
      </c>
      <c r="I54" s="17" t="s">
        <v>114</v>
      </c>
      <c r="J54" s="18">
        <v>13219902042</v>
      </c>
    </row>
    <row r="55" spans="1:12">
      <c r="A55" s="4">
        <f t="shared" si="0"/>
        <v>54</v>
      </c>
      <c r="B55" s="5">
        <v>1471</v>
      </c>
      <c r="C55" s="15" t="s">
        <v>111</v>
      </c>
      <c r="D55" s="6" t="s">
        <v>115</v>
      </c>
      <c r="E55" s="9" t="s">
        <v>116</v>
      </c>
      <c r="F55" s="9" t="s">
        <v>9</v>
      </c>
      <c r="G55" s="13">
        <v>67437.09</v>
      </c>
      <c r="H55" s="16" t="s">
        <v>20</v>
      </c>
      <c r="I55" s="17"/>
      <c r="J55" s="17"/>
    </row>
    <row r="56" spans="1:12">
      <c r="A56" s="4">
        <f t="shared" si="0"/>
        <v>55</v>
      </c>
      <c r="B56" s="6">
        <v>1472</v>
      </c>
      <c r="C56" s="15" t="s">
        <v>111</v>
      </c>
      <c r="D56" s="6" t="s">
        <v>117</v>
      </c>
      <c r="E56" s="9" t="s">
        <v>113</v>
      </c>
      <c r="F56" s="9" t="s">
        <v>9</v>
      </c>
      <c r="G56" s="13">
        <v>22479.03</v>
      </c>
      <c r="H56" s="16" t="s">
        <v>20</v>
      </c>
      <c r="I56" s="17"/>
      <c r="J56" s="17"/>
    </row>
    <row r="57" spans="1:12">
      <c r="A57" s="4">
        <f t="shared" si="0"/>
        <v>56</v>
      </c>
      <c r="B57" s="6">
        <v>1473</v>
      </c>
      <c r="C57" s="15" t="s">
        <v>111</v>
      </c>
      <c r="D57" s="6" t="s">
        <v>118</v>
      </c>
      <c r="E57" s="9" t="s">
        <v>119</v>
      </c>
      <c r="F57" s="9" t="s">
        <v>11</v>
      </c>
      <c r="G57" s="13">
        <v>22479.03</v>
      </c>
      <c r="H57" s="16">
        <v>46305.577195885999</v>
      </c>
      <c r="I57" s="17" t="s">
        <v>114</v>
      </c>
      <c r="J57" s="18">
        <v>5792276414</v>
      </c>
    </row>
    <row r="58" spans="1:12">
      <c r="A58" s="4">
        <f t="shared" si="0"/>
        <v>57</v>
      </c>
      <c r="B58" s="5">
        <v>1474</v>
      </c>
      <c r="C58" s="15" t="s">
        <v>111</v>
      </c>
      <c r="D58" s="6" t="s">
        <v>120</v>
      </c>
      <c r="E58" s="9" t="s">
        <v>119</v>
      </c>
      <c r="F58" s="9" t="s">
        <v>11</v>
      </c>
      <c r="G58" s="13">
        <v>22479.03</v>
      </c>
      <c r="H58" s="16" t="s">
        <v>20</v>
      </c>
      <c r="I58" s="17"/>
      <c r="J58" s="17"/>
    </row>
    <row r="59" spans="1:12">
      <c r="A59" s="4">
        <f t="shared" si="0"/>
        <v>58</v>
      </c>
      <c r="B59" s="6">
        <v>1475</v>
      </c>
      <c r="C59" s="15" t="s">
        <v>111</v>
      </c>
      <c r="D59" s="6" t="s">
        <v>121</v>
      </c>
      <c r="E59" s="9" t="s">
        <v>122</v>
      </c>
      <c r="F59" s="9" t="s">
        <v>10</v>
      </c>
      <c r="G59" s="13">
        <v>22479.03</v>
      </c>
      <c r="H59" s="16">
        <v>50224</v>
      </c>
      <c r="I59" s="17" t="s">
        <v>114</v>
      </c>
      <c r="J59" s="18">
        <v>114650499</v>
      </c>
    </row>
    <row r="60" spans="1:12">
      <c r="A60" s="4">
        <f t="shared" si="0"/>
        <v>59</v>
      </c>
      <c r="B60" s="6">
        <v>1476</v>
      </c>
      <c r="C60" s="15" t="s">
        <v>111</v>
      </c>
      <c r="D60" s="6" t="s">
        <v>123</v>
      </c>
      <c r="E60" s="9" t="s">
        <v>122</v>
      </c>
      <c r="F60" s="9" t="s">
        <v>10</v>
      </c>
      <c r="G60" s="13">
        <v>22479.03</v>
      </c>
      <c r="H60" s="16" t="s">
        <v>20</v>
      </c>
      <c r="I60" s="17"/>
      <c r="J60" s="17"/>
    </row>
    <row r="61" spans="1:12">
      <c r="A61" s="4">
        <f t="shared" si="0"/>
        <v>60</v>
      </c>
      <c r="B61" s="5">
        <v>1477</v>
      </c>
      <c r="C61" s="15" t="s">
        <v>111</v>
      </c>
      <c r="D61" s="6" t="s">
        <v>124</v>
      </c>
      <c r="E61" s="9" t="s">
        <v>122</v>
      </c>
      <c r="F61" s="9" t="s">
        <v>10</v>
      </c>
      <c r="G61" s="13">
        <v>22479.03</v>
      </c>
      <c r="H61" s="16" t="s">
        <v>20</v>
      </c>
      <c r="I61" s="17"/>
      <c r="J61" s="17"/>
    </row>
    <row r="62" spans="1:12">
      <c r="A62" s="4">
        <f t="shared" si="0"/>
        <v>61</v>
      </c>
      <c r="B62" s="6">
        <v>1478</v>
      </c>
      <c r="C62" s="15" t="s">
        <v>111</v>
      </c>
      <c r="D62" s="6" t="s">
        <v>125</v>
      </c>
      <c r="E62" s="9" t="s">
        <v>122</v>
      </c>
      <c r="F62" s="9" t="s">
        <v>10</v>
      </c>
      <c r="G62" s="13">
        <v>22479.03</v>
      </c>
      <c r="H62" s="16">
        <v>52799.387936943102</v>
      </c>
      <c r="I62" s="17" t="s">
        <v>114</v>
      </c>
      <c r="J62" s="18">
        <v>274308494</v>
      </c>
    </row>
    <row r="63" spans="1:12">
      <c r="A63" s="4">
        <f t="shared" si="0"/>
        <v>62</v>
      </c>
      <c r="B63" s="6">
        <v>1479</v>
      </c>
      <c r="C63" s="15" t="s">
        <v>111</v>
      </c>
      <c r="D63" s="6" t="s">
        <v>126</v>
      </c>
      <c r="E63" s="9" t="s">
        <v>122</v>
      </c>
      <c r="F63" s="9" t="s">
        <v>10</v>
      </c>
      <c r="G63" s="13">
        <v>22479.03</v>
      </c>
      <c r="H63" s="16" t="s">
        <v>20</v>
      </c>
      <c r="I63" s="17"/>
      <c r="J63" s="17"/>
    </row>
    <row r="64" spans="1:12">
      <c r="A64" s="4">
        <f t="shared" si="0"/>
        <v>63</v>
      </c>
      <c r="B64" s="5">
        <v>1480</v>
      </c>
      <c r="C64" s="15" t="s">
        <v>111</v>
      </c>
      <c r="D64" s="6" t="s">
        <v>127</v>
      </c>
      <c r="E64" s="9" t="s">
        <v>122</v>
      </c>
      <c r="F64" s="9" t="s">
        <v>10</v>
      </c>
      <c r="G64" s="13">
        <v>22479.03</v>
      </c>
      <c r="H64" s="16">
        <v>46872</v>
      </c>
      <c r="I64" s="17" t="s">
        <v>114</v>
      </c>
      <c r="J64" s="18">
        <v>1181639252</v>
      </c>
    </row>
    <row r="65" spans="1:10">
      <c r="A65" s="4">
        <f t="shared" si="0"/>
        <v>64</v>
      </c>
      <c r="B65" s="6">
        <v>1481</v>
      </c>
      <c r="C65" s="15" t="s">
        <v>111</v>
      </c>
      <c r="D65" s="6" t="s">
        <v>128</v>
      </c>
      <c r="E65" s="9" t="s">
        <v>129</v>
      </c>
      <c r="F65" s="9" t="s">
        <v>9</v>
      </c>
      <c r="G65" s="13">
        <v>25690.32</v>
      </c>
      <c r="H65" s="16">
        <v>61604.332179261102</v>
      </c>
      <c r="I65" s="17" t="s">
        <v>114</v>
      </c>
      <c r="J65" s="18">
        <v>18041750550</v>
      </c>
    </row>
    <row r="66" spans="1:10">
      <c r="A66" s="4">
        <f t="shared" si="0"/>
        <v>65</v>
      </c>
      <c r="B66" s="6">
        <v>1482</v>
      </c>
      <c r="C66" s="15" t="s">
        <v>111</v>
      </c>
      <c r="D66" s="6" t="s">
        <v>130</v>
      </c>
      <c r="E66" s="9" t="s">
        <v>131</v>
      </c>
      <c r="F66" s="9" t="s">
        <v>70</v>
      </c>
      <c r="G66" s="13">
        <v>22479.03</v>
      </c>
      <c r="H66" s="16" t="s">
        <v>20</v>
      </c>
      <c r="I66" s="17" t="s">
        <v>114</v>
      </c>
      <c r="J66" s="17"/>
    </row>
    <row r="67" spans="1:10">
      <c r="A67" s="4">
        <f t="shared" si="0"/>
        <v>66</v>
      </c>
      <c r="B67" s="5">
        <v>1483</v>
      </c>
      <c r="C67" s="15" t="s">
        <v>111</v>
      </c>
      <c r="D67" s="6" t="s">
        <v>132</v>
      </c>
      <c r="E67" s="9" t="s">
        <v>133</v>
      </c>
      <c r="F67" s="9" t="s">
        <v>11</v>
      </c>
      <c r="G67" s="13">
        <v>25690.32</v>
      </c>
      <c r="H67" s="16">
        <v>48956.073322502503</v>
      </c>
      <c r="I67" s="17" t="s">
        <v>114</v>
      </c>
      <c r="J67" s="18">
        <v>6503828040</v>
      </c>
    </row>
    <row r="68" spans="1:10">
      <c r="A68" s="4">
        <f t="shared" ref="A68:A123" si="1">A67+1</f>
        <v>67</v>
      </c>
      <c r="B68" s="6">
        <v>1484</v>
      </c>
      <c r="C68" s="15" t="s">
        <v>111</v>
      </c>
      <c r="D68" s="6" t="s">
        <v>134</v>
      </c>
      <c r="E68" s="9" t="s">
        <v>135</v>
      </c>
      <c r="F68" s="9" t="s">
        <v>12</v>
      </c>
      <c r="G68" s="13">
        <v>22479.03</v>
      </c>
      <c r="H68" s="16">
        <v>50794</v>
      </c>
      <c r="I68" s="17" t="s">
        <v>114</v>
      </c>
      <c r="J68" s="18">
        <v>317831150</v>
      </c>
    </row>
    <row r="69" spans="1:10">
      <c r="A69" s="4">
        <f t="shared" si="1"/>
        <v>68</v>
      </c>
      <c r="B69" s="6">
        <v>1485</v>
      </c>
      <c r="C69" s="15" t="s">
        <v>111</v>
      </c>
      <c r="D69" s="6" t="s">
        <v>136</v>
      </c>
      <c r="E69" s="9" t="s">
        <v>135</v>
      </c>
      <c r="F69" s="9" t="s">
        <v>12</v>
      </c>
      <c r="G69" s="13">
        <v>22479.03</v>
      </c>
      <c r="H69" s="16">
        <v>43700.182910547403</v>
      </c>
      <c r="I69" s="17" t="s">
        <v>114</v>
      </c>
      <c r="J69" s="18">
        <v>1467439138</v>
      </c>
    </row>
    <row r="70" spans="1:10">
      <c r="A70" s="4">
        <f t="shared" si="1"/>
        <v>69</v>
      </c>
      <c r="B70" s="5">
        <v>1486</v>
      </c>
      <c r="C70" s="15" t="s">
        <v>111</v>
      </c>
      <c r="D70" s="6" t="s">
        <v>137</v>
      </c>
      <c r="E70" s="9" t="s">
        <v>135</v>
      </c>
      <c r="F70" s="9" t="s">
        <v>12</v>
      </c>
      <c r="G70" s="13">
        <v>22479.03</v>
      </c>
      <c r="H70" s="16">
        <v>42926.886363636397</v>
      </c>
      <c r="I70" s="17" t="s">
        <v>114</v>
      </c>
      <c r="J70" s="18">
        <v>1556263289</v>
      </c>
    </row>
    <row r="71" spans="1:10">
      <c r="A71" s="4">
        <f t="shared" si="1"/>
        <v>70</v>
      </c>
      <c r="B71" s="6">
        <v>1487</v>
      </c>
      <c r="C71" s="15" t="s">
        <v>111</v>
      </c>
      <c r="D71" s="6" t="s">
        <v>138</v>
      </c>
      <c r="E71" s="9" t="s">
        <v>135</v>
      </c>
      <c r="F71" s="9" t="s">
        <v>12</v>
      </c>
      <c r="G71" s="13">
        <v>22479.03</v>
      </c>
      <c r="H71" s="16">
        <v>45066.7919184942</v>
      </c>
      <c r="I71" s="17" t="s">
        <v>114</v>
      </c>
      <c r="J71" s="18">
        <v>1013110602</v>
      </c>
    </row>
    <row r="72" spans="1:10">
      <c r="A72" s="4">
        <f t="shared" si="1"/>
        <v>71</v>
      </c>
      <c r="B72" s="6">
        <v>1488</v>
      </c>
      <c r="C72" s="15" t="s">
        <v>111</v>
      </c>
      <c r="D72" s="6" t="s">
        <v>139</v>
      </c>
      <c r="E72" s="9" t="s">
        <v>135</v>
      </c>
      <c r="F72" s="9" t="s">
        <v>12</v>
      </c>
      <c r="G72" s="13">
        <v>22479.03</v>
      </c>
      <c r="H72" s="16" t="s">
        <v>20</v>
      </c>
      <c r="I72" s="17"/>
      <c r="J72" s="17"/>
    </row>
    <row r="73" spans="1:10">
      <c r="A73" s="4">
        <f t="shared" si="1"/>
        <v>72</v>
      </c>
      <c r="B73" s="5">
        <v>1489</v>
      </c>
      <c r="C73" s="15" t="s">
        <v>111</v>
      </c>
      <c r="D73" s="6" t="s">
        <v>140</v>
      </c>
      <c r="E73" s="9" t="s">
        <v>135</v>
      </c>
      <c r="F73" s="9" t="s">
        <v>12</v>
      </c>
      <c r="G73" s="13">
        <v>22479.03</v>
      </c>
      <c r="H73" s="16" t="s">
        <v>20</v>
      </c>
      <c r="I73" s="17"/>
      <c r="J73" s="17"/>
    </row>
    <row r="74" spans="1:10">
      <c r="A74" s="4">
        <f t="shared" si="1"/>
        <v>73</v>
      </c>
      <c r="B74" s="6">
        <v>1490</v>
      </c>
      <c r="C74" s="15" t="s">
        <v>111</v>
      </c>
      <c r="D74" s="6" t="s">
        <v>141</v>
      </c>
      <c r="E74" s="9" t="s">
        <v>142</v>
      </c>
      <c r="F74" s="9" t="s">
        <v>10</v>
      </c>
      <c r="G74" s="13">
        <v>22479.03</v>
      </c>
      <c r="H74" s="16">
        <v>45113.769160860298</v>
      </c>
      <c r="I74" s="17" t="s">
        <v>114</v>
      </c>
      <c r="J74" s="18">
        <v>982701729</v>
      </c>
    </row>
    <row r="75" spans="1:10">
      <c r="A75" s="4">
        <f t="shared" si="1"/>
        <v>74</v>
      </c>
      <c r="B75" s="6">
        <v>1491</v>
      </c>
      <c r="C75" s="15" t="s">
        <v>111</v>
      </c>
      <c r="D75" s="6" t="s">
        <v>143</v>
      </c>
      <c r="E75" s="9" t="s">
        <v>142</v>
      </c>
      <c r="F75" s="9" t="s">
        <v>10</v>
      </c>
      <c r="G75" s="13">
        <v>22479.03</v>
      </c>
      <c r="H75" s="16">
        <v>52807</v>
      </c>
      <c r="I75" s="17" t="s">
        <v>114</v>
      </c>
      <c r="J75" s="18">
        <v>279908247</v>
      </c>
    </row>
    <row r="76" spans="1:10">
      <c r="A76" s="4">
        <f t="shared" si="1"/>
        <v>75</v>
      </c>
      <c r="B76" s="5">
        <v>1492</v>
      </c>
      <c r="C76" s="15" t="s">
        <v>111</v>
      </c>
      <c r="D76" s="6" t="s">
        <v>144</v>
      </c>
      <c r="E76" s="9" t="s">
        <v>145</v>
      </c>
      <c r="F76" s="9" t="s">
        <v>10</v>
      </c>
      <c r="G76" s="13">
        <v>25690.32</v>
      </c>
      <c r="H76" s="16">
        <v>48661.269523852498</v>
      </c>
      <c r="I76" s="17" t="s">
        <v>114</v>
      </c>
      <c r="J76" s="18">
        <v>6569290992</v>
      </c>
    </row>
    <row r="77" spans="1:10">
      <c r="A77" s="4">
        <f t="shared" si="1"/>
        <v>76</v>
      </c>
      <c r="B77" s="6">
        <v>1493</v>
      </c>
      <c r="C77" s="15" t="s">
        <v>111</v>
      </c>
      <c r="D77" s="6" t="s">
        <v>146</v>
      </c>
      <c r="E77" s="9" t="s">
        <v>145</v>
      </c>
      <c r="F77" s="9" t="s">
        <v>10</v>
      </c>
      <c r="G77" s="13">
        <v>25690.32</v>
      </c>
      <c r="H77" s="16" t="s">
        <v>20</v>
      </c>
      <c r="I77" s="17"/>
      <c r="J77" s="17"/>
    </row>
    <row r="78" spans="1:10">
      <c r="A78" s="4">
        <f t="shared" si="1"/>
        <v>77</v>
      </c>
      <c r="B78" s="6">
        <v>1494</v>
      </c>
      <c r="C78" s="15" t="s">
        <v>111</v>
      </c>
      <c r="D78" s="6" t="s">
        <v>147</v>
      </c>
      <c r="E78" s="9" t="s">
        <v>148</v>
      </c>
      <c r="F78" s="9" t="s">
        <v>41</v>
      </c>
      <c r="G78" s="13">
        <v>25690.32</v>
      </c>
      <c r="H78" s="16" t="s">
        <v>20</v>
      </c>
      <c r="I78" s="17" t="s">
        <v>114</v>
      </c>
      <c r="J78" s="18">
        <v>14602838</v>
      </c>
    </row>
    <row r="79" spans="1:10">
      <c r="A79" s="4">
        <f t="shared" si="1"/>
        <v>78</v>
      </c>
      <c r="B79" s="5">
        <v>1495</v>
      </c>
      <c r="C79" s="15" t="s">
        <v>111</v>
      </c>
      <c r="D79" s="6" t="s">
        <v>149</v>
      </c>
      <c r="E79" s="9" t="s">
        <v>148</v>
      </c>
      <c r="F79" s="9" t="s">
        <v>41</v>
      </c>
      <c r="G79" s="13">
        <v>25690.32</v>
      </c>
      <c r="H79" s="16" t="s">
        <v>20</v>
      </c>
      <c r="I79" s="17"/>
      <c r="J79" s="17"/>
    </row>
    <row r="80" spans="1:10">
      <c r="A80" s="4">
        <f t="shared" si="1"/>
        <v>79</v>
      </c>
      <c r="B80" s="6">
        <v>1496</v>
      </c>
      <c r="C80" s="15" t="s">
        <v>111</v>
      </c>
      <c r="D80" s="6" t="s">
        <v>150</v>
      </c>
      <c r="E80" s="9" t="s">
        <v>151</v>
      </c>
      <c r="F80" s="9" t="s">
        <v>41</v>
      </c>
      <c r="G80" s="13">
        <v>22479.03</v>
      </c>
      <c r="H80" s="16" t="s">
        <v>20</v>
      </c>
      <c r="I80" s="17" t="s">
        <v>114</v>
      </c>
      <c r="J80" s="18">
        <v>13914950</v>
      </c>
    </row>
    <row r="81" spans="1:12">
      <c r="A81" s="4">
        <f t="shared" si="1"/>
        <v>80</v>
      </c>
      <c r="B81" s="6">
        <v>1497</v>
      </c>
      <c r="C81" s="15" t="s">
        <v>111</v>
      </c>
      <c r="D81" s="6" t="s">
        <v>152</v>
      </c>
      <c r="E81" s="9" t="s">
        <v>135</v>
      </c>
      <c r="F81" s="9" t="s">
        <v>12</v>
      </c>
      <c r="G81" s="13">
        <v>22479.03</v>
      </c>
      <c r="H81" s="16" t="s">
        <v>20</v>
      </c>
      <c r="I81" s="17" t="s">
        <v>114</v>
      </c>
      <c r="J81" s="17"/>
    </row>
    <row r="82" spans="1:12">
      <c r="A82" s="4">
        <f t="shared" si="1"/>
        <v>81</v>
      </c>
      <c r="B82" s="5">
        <v>1498</v>
      </c>
      <c r="C82" s="15" t="s">
        <v>111</v>
      </c>
      <c r="D82" s="6" t="s">
        <v>153</v>
      </c>
      <c r="E82" s="9" t="s">
        <v>154</v>
      </c>
      <c r="F82" s="9" t="s">
        <v>9</v>
      </c>
      <c r="G82" s="13">
        <v>25690.32</v>
      </c>
      <c r="H82" s="16">
        <v>63117</v>
      </c>
      <c r="I82" s="17" t="s">
        <v>114</v>
      </c>
      <c r="J82" s="18">
        <v>1078609423</v>
      </c>
    </row>
    <row r="83" spans="1:12">
      <c r="A83" s="4">
        <f t="shared" si="1"/>
        <v>82</v>
      </c>
      <c r="B83" s="6">
        <v>1499</v>
      </c>
      <c r="C83" s="15" t="s">
        <v>111</v>
      </c>
      <c r="D83" s="6" t="s">
        <v>155</v>
      </c>
      <c r="E83" s="9" t="s">
        <v>156</v>
      </c>
      <c r="F83" s="9" t="s">
        <v>9</v>
      </c>
      <c r="G83" s="13">
        <v>77070.960000000006</v>
      </c>
      <c r="H83" s="16" t="s">
        <v>20</v>
      </c>
      <c r="I83" s="17"/>
      <c r="J83" s="17"/>
    </row>
    <row r="84" spans="1:12">
      <c r="A84" s="4">
        <f t="shared" si="1"/>
        <v>83</v>
      </c>
      <c r="B84" s="6">
        <v>1500</v>
      </c>
      <c r="C84" s="15" t="s">
        <v>111</v>
      </c>
      <c r="D84" s="6" t="s">
        <v>157</v>
      </c>
      <c r="E84" s="9" t="s">
        <v>158</v>
      </c>
      <c r="F84" s="9" t="s">
        <v>98</v>
      </c>
      <c r="G84" s="13">
        <v>22479.03</v>
      </c>
      <c r="H84" s="16">
        <v>34644</v>
      </c>
      <c r="I84" s="17" t="s">
        <v>114</v>
      </c>
      <c r="J84" s="18">
        <v>66503400</v>
      </c>
    </row>
    <row r="85" spans="1:12">
      <c r="A85" s="4">
        <f t="shared" si="1"/>
        <v>84</v>
      </c>
      <c r="B85" s="5">
        <v>1501</v>
      </c>
      <c r="C85" s="15" t="s">
        <v>111</v>
      </c>
      <c r="D85" s="6" t="s">
        <v>159</v>
      </c>
      <c r="E85" s="9" t="s">
        <v>160</v>
      </c>
      <c r="F85" s="9" t="s">
        <v>98</v>
      </c>
      <c r="G85" s="13">
        <v>25690.32</v>
      </c>
      <c r="H85" s="16" t="s">
        <v>20</v>
      </c>
      <c r="I85" s="17"/>
      <c r="J85" s="17"/>
    </row>
    <row r="86" spans="1:12">
      <c r="A86" s="4">
        <f t="shared" si="1"/>
        <v>85</v>
      </c>
      <c r="B86" s="6">
        <v>1502</v>
      </c>
      <c r="C86" s="15" t="s">
        <v>111</v>
      </c>
      <c r="D86" s="6" t="s">
        <v>161</v>
      </c>
      <c r="E86" s="9" t="s">
        <v>162</v>
      </c>
      <c r="F86" s="9" t="s">
        <v>57</v>
      </c>
      <c r="G86" s="13">
        <v>22479.03</v>
      </c>
      <c r="H86" s="16" t="s">
        <v>20</v>
      </c>
      <c r="I86" s="17" t="s">
        <v>114</v>
      </c>
      <c r="J86" s="17"/>
    </row>
    <row r="87" spans="1:12">
      <c r="A87" s="4">
        <f t="shared" si="1"/>
        <v>86</v>
      </c>
      <c r="B87" s="6">
        <v>1503</v>
      </c>
      <c r="C87" s="15" t="s">
        <v>111</v>
      </c>
      <c r="D87" s="6" t="s">
        <v>163</v>
      </c>
      <c r="E87" s="9" t="s">
        <v>164</v>
      </c>
      <c r="F87" s="9" t="s">
        <v>57</v>
      </c>
      <c r="G87" s="13">
        <v>25690.32</v>
      </c>
      <c r="H87" s="16" t="s">
        <v>20</v>
      </c>
      <c r="I87" s="17"/>
      <c r="J87" s="17"/>
    </row>
    <row r="88" spans="1:12">
      <c r="A88" s="4">
        <f t="shared" si="1"/>
        <v>87</v>
      </c>
      <c r="B88" s="5">
        <v>1504</v>
      </c>
      <c r="C88" s="15" t="s">
        <v>111</v>
      </c>
      <c r="D88" s="6" t="s">
        <v>165</v>
      </c>
      <c r="E88" s="9" t="s">
        <v>166</v>
      </c>
      <c r="F88" s="9" t="s">
        <v>57</v>
      </c>
      <c r="G88" s="13">
        <v>154141.92000000001</v>
      </c>
      <c r="H88" s="16">
        <v>42834</v>
      </c>
      <c r="I88" s="17" t="s">
        <v>114</v>
      </c>
      <c r="J88" s="18">
        <v>148456950</v>
      </c>
      <c r="K88" s="21">
        <f>SUM(J54:J88)</f>
        <v>58636987999</v>
      </c>
      <c r="L88" s="21">
        <f>(K88*100)/J124</f>
        <v>36.077725867976369</v>
      </c>
    </row>
    <row r="89" spans="1:12">
      <c r="A89" s="4">
        <f t="shared" si="1"/>
        <v>88</v>
      </c>
      <c r="B89" s="6">
        <v>1505</v>
      </c>
      <c r="C89" s="7">
        <v>602</v>
      </c>
      <c r="D89" s="6" t="s">
        <v>167</v>
      </c>
      <c r="E89" s="9" t="s">
        <v>168</v>
      </c>
      <c r="F89" s="9" t="s">
        <v>11</v>
      </c>
      <c r="G89" s="13">
        <v>12259.8</v>
      </c>
      <c r="H89" s="16">
        <v>51565.479553936901</v>
      </c>
      <c r="I89" s="17" t="s">
        <v>169</v>
      </c>
      <c r="J89" s="18">
        <v>21534939363</v>
      </c>
    </row>
    <row r="90" spans="1:12">
      <c r="A90" s="4">
        <f t="shared" si="1"/>
        <v>89</v>
      </c>
      <c r="B90" s="6">
        <v>1506</v>
      </c>
      <c r="C90" s="7">
        <v>602</v>
      </c>
      <c r="D90" s="6" t="s">
        <v>170</v>
      </c>
      <c r="E90" s="9" t="s">
        <v>168</v>
      </c>
      <c r="F90" s="9" t="s">
        <v>11</v>
      </c>
      <c r="G90" s="13">
        <v>12259.8</v>
      </c>
      <c r="H90" s="16" t="s">
        <v>20</v>
      </c>
      <c r="I90" s="17"/>
      <c r="J90" s="17"/>
    </row>
    <row r="91" spans="1:12">
      <c r="A91" s="4">
        <f t="shared" si="1"/>
        <v>90</v>
      </c>
      <c r="B91" s="5">
        <v>1507</v>
      </c>
      <c r="C91" s="7">
        <v>602</v>
      </c>
      <c r="D91" s="6" t="s">
        <v>171</v>
      </c>
      <c r="E91" s="9" t="s">
        <v>172</v>
      </c>
      <c r="F91" s="9" t="s">
        <v>173</v>
      </c>
      <c r="G91" s="13">
        <v>12259.8</v>
      </c>
      <c r="H91" s="16">
        <v>61594.457839176299</v>
      </c>
      <c r="I91" s="17" t="s">
        <v>169</v>
      </c>
      <c r="J91" s="18">
        <v>2054091592</v>
      </c>
    </row>
    <row r="92" spans="1:12">
      <c r="A92" s="4">
        <f t="shared" si="1"/>
        <v>91</v>
      </c>
      <c r="B92" s="6">
        <v>1508</v>
      </c>
      <c r="C92" s="7">
        <v>602</v>
      </c>
      <c r="D92" s="6" t="s">
        <v>174</v>
      </c>
      <c r="E92" s="9" t="s">
        <v>172</v>
      </c>
      <c r="F92" s="9" t="s">
        <v>173</v>
      </c>
      <c r="G92" s="13">
        <v>12259.8</v>
      </c>
      <c r="H92" s="16" t="s">
        <v>20</v>
      </c>
      <c r="I92" s="17"/>
      <c r="J92" s="17"/>
    </row>
    <row r="93" spans="1:12">
      <c r="A93" s="4">
        <f t="shared" si="1"/>
        <v>92</v>
      </c>
      <c r="B93" s="6">
        <v>1509</v>
      </c>
      <c r="C93" s="7">
        <v>602</v>
      </c>
      <c r="D93" s="6" t="s">
        <v>175</v>
      </c>
      <c r="E93" s="9" t="s">
        <v>176</v>
      </c>
      <c r="F93" s="9" t="s">
        <v>12</v>
      </c>
      <c r="G93" s="13">
        <v>12259.8</v>
      </c>
      <c r="H93" s="16">
        <v>59254</v>
      </c>
      <c r="I93" s="17" t="s">
        <v>169</v>
      </c>
      <c r="J93" s="18">
        <v>1969157850</v>
      </c>
    </row>
    <row r="94" spans="1:12">
      <c r="A94" s="4">
        <f t="shared" si="1"/>
        <v>93</v>
      </c>
      <c r="B94" s="5">
        <v>1510</v>
      </c>
      <c r="C94" s="7">
        <v>602</v>
      </c>
      <c r="D94" s="6" t="s">
        <v>177</v>
      </c>
      <c r="E94" s="9" t="s">
        <v>176</v>
      </c>
      <c r="F94" s="9" t="s">
        <v>12</v>
      </c>
      <c r="G94" s="13">
        <v>12259.8</v>
      </c>
      <c r="H94" s="16" t="s">
        <v>20</v>
      </c>
      <c r="I94" s="17"/>
      <c r="J94" s="17"/>
    </row>
    <row r="95" spans="1:12">
      <c r="A95" s="4">
        <f t="shared" si="1"/>
        <v>94</v>
      </c>
      <c r="B95" s="6">
        <v>1511</v>
      </c>
      <c r="C95" s="7">
        <v>602</v>
      </c>
      <c r="D95" s="6" t="s">
        <v>178</v>
      </c>
      <c r="E95" s="9" t="s">
        <v>176</v>
      </c>
      <c r="F95" s="9" t="s">
        <v>12</v>
      </c>
      <c r="G95" s="13">
        <v>12259.8</v>
      </c>
      <c r="H95" s="16">
        <v>50018.176062025501</v>
      </c>
      <c r="I95" s="17" t="s">
        <v>169</v>
      </c>
      <c r="J95" s="18">
        <v>659610023</v>
      </c>
    </row>
    <row r="96" spans="1:12">
      <c r="A96" s="4">
        <f t="shared" si="1"/>
        <v>95</v>
      </c>
      <c r="B96" s="6">
        <v>1512</v>
      </c>
      <c r="C96" s="7">
        <v>602</v>
      </c>
      <c r="D96" s="6" t="s">
        <v>179</v>
      </c>
      <c r="E96" s="9" t="s">
        <v>180</v>
      </c>
      <c r="F96" s="9" t="s">
        <v>10</v>
      </c>
      <c r="G96" s="13">
        <v>12259.8</v>
      </c>
      <c r="H96" s="16">
        <v>52402</v>
      </c>
      <c r="I96" s="17" t="s">
        <v>169</v>
      </c>
      <c r="J96" s="18">
        <v>1097805390</v>
      </c>
    </row>
    <row r="97" spans="1:12">
      <c r="A97" s="4">
        <f t="shared" si="1"/>
        <v>96</v>
      </c>
      <c r="B97" s="5">
        <v>1513</v>
      </c>
      <c r="C97" s="7">
        <v>602</v>
      </c>
      <c r="D97" s="6" t="s">
        <v>181</v>
      </c>
      <c r="E97" s="9" t="s">
        <v>182</v>
      </c>
      <c r="F97" s="9" t="s">
        <v>10</v>
      </c>
      <c r="G97" s="13">
        <v>49039.199999999997</v>
      </c>
      <c r="H97" s="16">
        <v>119267.315524827</v>
      </c>
      <c r="I97" s="17" t="s">
        <v>169</v>
      </c>
      <c r="J97" s="18">
        <v>530222845</v>
      </c>
    </row>
    <row r="98" spans="1:12">
      <c r="A98" s="4">
        <f t="shared" si="1"/>
        <v>97</v>
      </c>
      <c r="B98" s="6">
        <v>1514</v>
      </c>
      <c r="C98" s="7">
        <v>602</v>
      </c>
      <c r="D98" s="6" t="s">
        <v>183</v>
      </c>
      <c r="E98" s="9" t="s">
        <v>168</v>
      </c>
      <c r="F98" s="9" t="s">
        <v>11</v>
      </c>
      <c r="G98" s="13">
        <v>12259.8</v>
      </c>
      <c r="H98" s="16">
        <v>51750.096293909097</v>
      </c>
      <c r="I98" s="17" t="s">
        <v>169</v>
      </c>
      <c r="J98" s="18">
        <v>10021307709</v>
      </c>
    </row>
    <row r="99" spans="1:12">
      <c r="A99" s="4">
        <f t="shared" si="1"/>
        <v>98</v>
      </c>
      <c r="B99" s="6">
        <v>1515</v>
      </c>
      <c r="C99" s="7">
        <v>602</v>
      </c>
      <c r="D99" s="6" t="s">
        <v>184</v>
      </c>
      <c r="E99" s="9" t="s">
        <v>172</v>
      </c>
      <c r="F99" s="9" t="s">
        <v>14</v>
      </c>
      <c r="G99" s="13">
        <v>12259.8</v>
      </c>
      <c r="H99" s="16" t="s">
        <v>20</v>
      </c>
      <c r="I99" s="17" t="s">
        <v>169</v>
      </c>
      <c r="J99" s="17"/>
    </row>
    <row r="100" spans="1:12">
      <c r="A100" s="4">
        <f t="shared" si="1"/>
        <v>99</v>
      </c>
      <c r="B100" s="5">
        <v>1516</v>
      </c>
      <c r="C100" s="7">
        <v>602</v>
      </c>
      <c r="D100" s="6" t="s">
        <v>185</v>
      </c>
      <c r="E100" s="9" t="s">
        <v>186</v>
      </c>
      <c r="F100" s="9" t="s">
        <v>14</v>
      </c>
      <c r="G100" s="13">
        <v>12259800</v>
      </c>
      <c r="H100" s="16" t="s">
        <v>20</v>
      </c>
      <c r="I100" s="17"/>
      <c r="J100" s="17"/>
    </row>
    <row r="101" spans="1:12">
      <c r="A101" s="4">
        <f t="shared" si="1"/>
        <v>100</v>
      </c>
      <c r="B101" s="6">
        <v>1517</v>
      </c>
      <c r="C101" s="7">
        <v>602</v>
      </c>
      <c r="D101" s="6" t="s">
        <v>187</v>
      </c>
      <c r="E101" s="9" t="s">
        <v>188</v>
      </c>
      <c r="F101" s="9" t="s">
        <v>98</v>
      </c>
      <c r="G101" s="13">
        <v>16346.4</v>
      </c>
      <c r="H101" s="16" t="s">
        <v>20</v>
      </c>
      <c r="I101" s="17" t="s">
        <v>169</v>
      </c>
      <c r="J101" s="17"/>
    </row>
    <row r="102" spans="1:12">
      <c r="A102" s="4">
        <f t="shared" si="1"/>
        <v>101</v>
      </c>
      <c r="B102" s="6">
        <v>1518</v>
      </c>
      <c r="C102" s="7">
        <v>602</v>
      </c>
      <c r="D102" s="6" t="s">
        <v>189</v>
      </c>
      <c r="E102" s="9" t="s">
        <v>190</v>
      </c>
      <c r="F102" s="9" t="s">
        <v>98</v>
      </c>
      <c r="G102" s="13">
        <v>12259.8</v>
      </c>
      <c r="H102" s="16">
        <v>35215</v>
      </c>
      <c r="I102" s="17" t="s">
        <v>169</v>
      </c>
      <c r="J102" s="18">
        <v>209862976</v>
      </c>
    </row>
    <row r="103" spans="1:12">
      <c r="A103" s="4">
        <f t="shared" si="1"/>
        <v>102</v>
      </c>
      <c r="B103" s="5">
        <v>1519</v>
      </c>
      <c r="C103" s="7">
        <v>602</v>
      </c>
      <c r="D103" s="6" t="s">
        <v>191</v>
      </c>
      <c r="E103" s="9" t="s">
        <v>190</v>
      </c>
      <c r="F103" s="9" t="s">
        <v>98</v>
      </c>
      <c r="G103" s="13">
        <v>12259.8</v>
      </c>
      <c r="H103" s="16" t="s">
        <v>20</v>
      </c>
      <c r="I103" s="17"/>
      <c r="J103" s="17"/>
    </row>
    <row r="104" spans="1:12">
      <c r="A104" s="4">
        <f t="shared" si="1"/>
        <v>103</v>
      </c>
      <c r="B104" s="6">
        <v>1520</v>
      </c>
      <c r="C104" s="7">
        <v>602</v>
      </c>
      <c r="D104" s="6" t="s">
        <v>192</v>
      </c>
      <c r="E104" s="9" t="s">
        <v>193</v>
      </c>
      <c r="F104" s="9" t="s">
        <v>57</v>
      </c>
      <c r="G104" s="13">
        <v>12259.8</v>
      </c>
      <c r="H104" s="16">
        <v>45961</v>
      </c>
      <c r="I104" s="17" t="s">
        <v>169</v>
      </c>
      <c r="J104" s="18">
        <v>167061776</v>
      </c>
    </row>
    <row r="105" spans="1:12">
      <c r="A105" s="4">
        <f t="shared" si="1"/>
        <v>104</v>
      </c>
      <c r="B105" s="6">
        <v>1521</v>
      </c>
      <c r="C105" s="7">
        <v>602</v>
      </c>
      <c r="D105" s="6" t="s">
        <v>194</v>
      </c>
      <c r="E105" s="9" t="s">
        <v>195</v>
      </c>
      <c r="F105" s="9" t="s">
        <v>57</v>
      </c>
      <c r="G105" s="13">
        <v>36779.4</v>
      </c>
      <c r="H105" s="16" t="s">
        <v>20</v>
      </c>
      <c r="I105" s="17"/>
      <c r="J105" s="17"/>
    </row>
    <row r="106" spans="1:12">
      <c r="A106" s="4">
        <f t="shared" si="1"/>
        <v>105</v>
      </c>
      <c r="B106" s="5">
        <v>1522</v>
      </c>
      <c r="C106" s="7">
        <v>602</v>
      </c>
      <c r="D106" s="6" t="s">
        <v>196</v>
      </c>
      <c r="E106" s="9" t="s">
        <v>197</v>
      </c>
      <c r="F106" s="9" t="s">
        <v>57</v>
      </c>
      <c r="G106" s="13">
        <v>73558.8</v>
      </c>
      <c r="H106" s="16" t="s">
        <v>20</v>
      </c>
      <c r="I106" s="17"/>
      <c r="J106" s="17"/>
    </row>
    <row r="107" spans="1:12">
      <c r="A107" s="4">
        <f t="shared" si="1"/>
        <v>106</v>
      </c>
      <c r="B107" s="6">
        <v>1523</v>
      </c>
      <c r="C107" s="7">
        <v>602</v>
      </c>
      <c r="D107" s="6" t="s">
        <v>198</v>
      </c>
      <c r="E107" s="9" t="s">
        <v>199</v>
      </c>
      <c r="F107" s="9" t="s">
        <v>57</v>
      </c>
      <c r="G107" s="13">
        <v>14011.2</v>
      </c>
      <c r="H107" s="16" t="s">
        <v>20</v>
      </c>
      <c r="I107" s="17"/>
      <c r="J107" s="17"/>
    </row>
    <row r="108" spans="1:12">
      <c r="A108" s="4">
        <f t="shared" si="1"/>
        <v>107</v>
      </c>
      <c r="B108" s="6">
        <v>1524</v>
      </c>
      <c r="C108" s="7">
        <v>602</v>
      </c>
      <c r="D108" s="6" t="s">
        <v>200</v>
      </c>
      <c r="E108" s="9" t="s">
        <v>193</v>
      </c>
      <c r="F108" s="9" t="s">
        <v>57</v>
      </c>
      <c r="G108" s="13">
        <v>12259.8</v>
      </c>
      <c r="H108" s="16" t="s">
        <v>20</v>
      </c>
      <c r="I108" s="17"/>
      <c r="J108" s="17"/>
      <c r="K108" s="22">
        <f>SUM(J89:J108)</f>
        <v>38244059524</v>
      </c>
      <c r="L108" s="25">
        <f>(K108*100)/J124</f>
        <v>23.530517897832226</v>
      </c>
    </row>
    <row r="109" spans="1:12">
      <c r="A109" s="4">
        <f t="shared" si="1"/>
        <v>108</v>
      </c>
      <c r="B109" s="5">
        <v>1612</v>
      </c>
      <c r="C109" s="15">
        <v>634</v>
      </c>
      <c r="D109" s="6" t="s">
        <v>201</v>
      </c>
      <c r="E109" s="9" t="s">
        <v>202</v>
      </c>
      <c r="F109" s="9" t="s">
        <v>57</v>
      </c>
      <c r="G109" s="13">
        <v>14472.76</v>
      </c>
      <c r="H109" s="16">
        <v>16170</v>
      </c>
      <c r="I109" s="17" t="s">
        <v>203</v>
      </c>
      <c r="J109" s="18">
        <v>45514560</v>
      </c>
    </row>
    <row r="110" spans="1:12">
      <c r="A110" s="4">
        <f t="shared" si="1"/>
        <v>109</v>
      </c>
      <c r="B110" s="6">
        <v>1613</v>
      </c>
      <c r="C110" s="15">
        <v>634</v>
      </c>
      <c r="D110" s="6" t="s">
        <v>204</v>
      </c>
      <c r="E110" s="9" t="s">
        <v>202</v>
      </c>
      <c r="F110" s="9" t="s">
        <v>57</v>
      </c>
      <c r="G110" s="13">
        <v>14472.76</v>
      </c>
      <c r="H110" s="16" t="s">
        <v>20</v>
      </c>
      <c r="I110" s="17"/>
      <c r="J110" s="17"/>
    </row>
    <row r="111" spans="1:12">
      <c r="A111" s="4">
        <f t="shared" si="1"/>
        <v>110</v>
      </c>
      <c r="B111" s="6">
        <v>1614</v>
      </c>
      <c r="C111" s="15">
        <v>634</v>
      </c>
      <c r="D111" s="6" t="s">
        <v>205</v>
      </c>
      <c r="E111" s="9" t="s">
        <v>206</v>
      </c>
      <c r="F111" s="9" t="s">
        <v>11</v>
      </c>
      <c r="G111" s="13">
        <v>14472.76</v>
      </c>
      <c r="H111" s="16">
        <v>14909.647423685299</v>
      </c>
      <c r="I111" s="17" t="s">
        <v>203</v>
      </c>
      <c r="J111" s="18">
        <v>8237793269</v>
      </c>
    </row>
    <row r="112" spans="1:12">
      <c r="A112" s="4">
        <f t="shared" si="1"/>
        <v>111</v>
      </c>
      <c r="B112" s="5">
        <v>1615</v>
      </c>
      <c r="C112" s="15">
        <v>634</v>
      </c>
      <c r="D112" s="6" t="s">
        <v>207</v>
      </c>
      <c r="E112" s="9" t="s">
        <v>208</v>
      </c>
      <c r="F112" s="9" t="s">
        <v>11</v>
      </c>
      <c r="G112" s="13">
        <v>144727.6</v>
      </c>
      <c r="H112" s="16" t="s">
        <v>20</v>
      </c>
      <c r="I112" s="17"/>
      <c r="J112" s="17"/>
    </row>
    <row r="113" spans="1:11">
      <c r="A113" s="4">
        <f t="shared" si="1"/>
        <v>112</v>
      </c>
      <c r="B113" s="6">
        <v>1616</v>
      </c>
      <c r="C113" s="15">
        <v>634</v>
      </c>
      <c r="D113" s="6" t="s">
        <v>209</v>
      </c>
      <c r="E113" s="9" t="s">
        <v>210</v>
      </c>
      <c r="F113" s="9" t="s">
        <v>11</v>
      </c>
      <c r="G113" s="13">
        <v>289455.2</v>
      </c>
      <c r="H113" s="16" t="s">
        <v>20</v>
      </c>
      <c r="I113" s="17"/>
      <c r="J113" s="17"/>
    </row>
    <row r="114" spans="1:11">
      <c r="A114" s="4">
        <f t="shared" si="1"/>
        <v>113</v>
      </c>
      <c r="B114" s="6">
        <v>1617</v>
      </c>
      <c r="C114" s="15">
        <v>634</v>
      </c>
      <c r="D114" s="6" t="s">
        <v>211</v>
      </c>
      <c r="E114" s="9" t="s">
        <v>208</v>
      </c>
      <c r="F114" s="9" t="s">
        <v>11</v>
      </c>
      <c r="G114" s="13">
        <v>144727.6</v>
      </c>
      <c r="H114" s="16" t="s">
        <v>20</v>
      </c>
      <c r="I114" s="17"/>
      <c r="J114" s="17"/>
    </row>
    <row r="115" spans="1:11">
      <c r="A115" s="4">
        <f t="shared" si="1"/>
        <v>114</v>
      </c>
      <c r="B115" s="5">
        <v>1618</v>
      </c>
      <c r="C115" s="15">
        <v>634</v>
      </c>
      <c r="D115" s="6" t="s">
        <v>212</v>
      </c>
      <c r="E115" s="9" t="s">
        <v>213</v>
      </c>
      <c r="F115" s="9" t="s">
        <v>11</v>
      </c>
      <c r="G115" s="13">
        <v>57891.040000000001</v>
      </c>
      <c r="H115" s="16" t="s">
        <v>20</v>
      </c>
      <c r="I115" s="17"/>
      <c r="J115" s="17"/>
    </row>
    <row r="116" spans="1:11">
      <c r="A116" s="4">
        <f t="shared" si="1"/>
        <v>115</v>
      </c>
      <c r="B116" s="6">
        <v>1619</v>
      </c>
      <c r="C116" s="15">
        <v>634</v>
      </c>
      <c r="D116" s="6" t="s">
        <v>214</v>
      </c>
      <c r="E116" s="9" t="s">
        <v>215</v>
      </c>
      <c r="F116" s="9" t="s">
        <v>10</v>
      </c>
      <c r="G116" s="13">
        <v>14472.76</v>
      </c>
      <c r="H116" s="16" t="s">
        <v>20</v>
      </c>
      <c r="I116" s="17" t="s">
        <v>203</v>
      </c>
      <c r="J116" s="18">
        <v>43096630</v>
      </c>
    </row>
    <row r="117" spans="1:11">
      <c r="A117" s="4">
        <f t="shared" si="1"/>
        <v>116</v>
      </c>
      <c r="B117" s="6">
        <v>1620</v>
      </c>
      <c r="C117" s="15">
        <v>634</v>
      </c>
      <c r="D117" s="6" t="s">
        <v>216</v>
      </c>
      <c r="E117" s="9" t="s">
        <v>217</v>
      </c>
      <c r="F117" s="9" t="s">
        <v>218</v>
      </c>
      <c r="G117" s="13">
        <v>14472.76</v>
      </c>
      <c r="H117" s="16">
        <v>25479</v>
      </c>
      <c r="I117" s="17" t="s">
        <v>219</v>
      </c>
      <c r="J117" s="18">
        <v>416296896</v>
      </c>
    </row>
    <row r="118" spans="1:11">
      <c r="A118" s="4">
        <f t="shared" si="1"/>
        <v>117</v>
      </c>
      <c r="B118" s="5">
        <v>1621</v>
      </c>
      <c r="C118" s="15">
        <v>634</v>
      </c>
      <c r="D118" s="6" t="s">
        <v>220</v>
      </c>
      <c r="E118" s="9" t="s">
        <v>221</v>
      </c>
      <c r="F118" s="9" t="s">
        <v>12</v>
      </c>
      <c r="G118" s="13">
        <v>14472.76</v>
      </c>
      <c r="H118" s="16">
        <v>15804</v>
      </c>
      <c r="I118" s="17" t="s">
        <v>222</v>
      </c>
      <c r="J118" s="18">
        <v>486324020</v>
      </c>
    </row>
    <row r="119" spans="1:11">
      <c r="A119" s="4">
        <f t="shared" si="1"/>
        <v>118</v>
      </c>
      <c r="B119" s="6">
        <v>1622</v>
      </c>
      <c r="C119" s="15">
        <v>634</v>
      </c>
      <c r="D119" s="6" t="s">
        <v>223</v>
      </c>
      <c r="E119" s="9" t="s">
        <v>224</v>
      </c>
      <c r="F119" s="9" t="s">
        <v>12</v>
      </c>
      <c r="G119" s="13">
        <v>28945.52</v>
      </c>
      <c r="H119" s="16" t="s">
        <v>20</v>
      </c>
      <c r="I119" s="17"/>
      <c r="J119" s="17"/>
    </row>
    <row r="120" spans="1:11">
      <c r="A120" s="4">
        <f t="shared" si="1"/>
        <v>119</v>
      </c>
      <c r="B120" s="6">
        <v>1623</v>
      </c>
      <c r="C120" s="15">
        <v>634</v>
      </c>
      <c r="D120" s="6" t="s">
        <v>225</v>
      </c>
      <c r="E120" s="9" t="s">
        <v>226</v>
      </c>
      <c r="F120" s="9" t="s">
        <v>98</v>
      </c>
      <c r="G120" s="13">
        <v>14472.76</v>
      </c>
      <c r="H120" s="16" t="s">
        <v>20</v>
      </c>
      <c r="I120" s="17"/>
      <c r="J120" s="17"/>
      <c r="K120" s="21">
        <f>SUM(J109:J120)</f>
        <v>9229025375</v>
      </c>
    </row>
    <row r="121" spans="1:11">
      <c r="A121" s="4">
        <f t="shared" si="1"/>
        <v>120</v>
      </c>
      <c r="B121" s="6">
        <v>1643</v>
      </c>
      <c r="C121" s="7" t="s">
        <v>227</v>
      </c>
      <c r="D121" s="6" t="s">
        <v>228</v>
      </c>
      <c r="E121" s="9" t="s">
        <v>229</v>
      </c>
      <c r="F121" s="9" t="s">
        <v>9</v>
      </c>
      <c r="G121" s="13">
        <v>352117.14</v>
      </c>
      <c r="H121" s="16">
        <v>474514</v>
      </c>
      <c r="I121" s="17" t="s">
        <v>230</v>
      </c>
      <c r="J121" s="18">
        <v>4027698508</v>
      </c>
    </row>
    <row r="122" spans="1:11">
      <c r="A122" s="4">
        <f t="shared" si="1"/>
        <v>121</v>
      </c>
      <c r="B122" s="6">
        <v>1644</v>
      </c>
      <c r="C122" s="7" t="s">
        <v>227</v>
      </c>
      <c r="D122" s="6" t="s">
        <v>231</v>
      </c>
      <c r="E122" s="9" t="s">
        <v>229</v>
      </c>
      <c r="F122" s="9" t="s">
        <v>9</v>
      </c>
      <c r="G122" s="13">
        <v>352117.14</v>
      </c>
      <c r="H122" s="16" t="s">
        <v>20</v>
      </c>
      <c r="I122" s="17"/>
      <c r="J122" s="17"/>
    </row>
    <row r="123" spans="1:11">
      <c r="A123" s="4">
        <f t="shared" si="1"/>
        <v>122</v>
      </c>
      <c r="B123" s="5">
        <v>1645</v>
      </c>
      <c r="C123" s="7" t="s">
        <v>227</v>
      </c>
      <c r="D123" s="6" t="s">
        <v>232</v>
      </c>
      <c r="E123" s="9" t="s">
        <v>229</v>
      </c>
      <c r="F123" s="9" t="s">
        <v>9</v>
      </c>
      <c r="G123" s="13">
        <v>352117.14</v>
      </c>
      <c r="H123" s="16">
        <v>412366</v>
      </c>
      <c r="I123" s="17" t="s">
        <v>230</v>
      </c>
      <c r="J123" s="18">
        <v>996664500</v>
      </c>
      <c r="K123" s="22">
        <f>SUM(J121:J123)</f>
        <v>5024363008</v>
      </c>
    </row>
    <row r="124" spans="1:11">
      <c r="J124" s="19">
        <f>SUM(J2:J123)</f>
        <v>162529612353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A105"/>
  <sheetViews>
    <sheetView topLeftCell="A55" workbookViewId="0">
      <selection activeCell="A93" sqref="A93:XFD93"/>
    </sheetView>
  </sheetViews>
  <sheetFormatPr baseColWidth="10" defaultRowHeight="12.75"/>
  <cols>
    <col min="1" max="1" width="4.42578125" style="29" customWidth="1"/>
    <col min="2" max="2" width="5.28515625" style="30" customWidth="1"/>
    <col min="3" max="3" width="5.5703125" style="29" customWidth="1"/>
    <col min="4" max="4" width="39.42578125" style="28" customWidth="1"/>
    <col min="5" max="6" width="11.42578125" style="28"/>
    <col min="7" max="7" width="18.28515625" style="28" customWidth="1"/>
    <col min="8" max="8" width="32.85546875" style="28" customWidth="1"/>
    <col min="9" max="9" width="13.42578125" style="28" customWidth="1"/>
    <col min="10" max="10" width="12.42578125" style="28" customWidth="1"/>
    <col min="11" max="11" width="14.140625" style="28" customWidth="1"/>
    <col min="12" max="12" width="18.7109375" style="28" customWidth="1"/>
    <col min="13" max="16384" width="11.42578125" style="28"/>
  </cols>
  <sheetData>
    <row r="1" spans="1:79">
      <c r="A1" s="26" t="s">
        <v>233</v>
      </c>
      <c r="B1" s="27" t="s">
        <v>236</v>
      </c>
      <c r="C1" s="26" t="s">
        <v>237</v>
      </c>
      <c r="D1" s="26" t="s">
        <v>238</v>
      </c>
      <c r="E1" s="26" t="s">
        <v>239</v>
      </c>
      <c r="F1" s="26" t="s">
        <v>240</v>
      </c>
      <c r="G1" s="26" t="s">
        <v>241</v>
      </c>
      <c r="H1" s="26" t="s">
        <v>242</v>
      </c>
      <c r="I1" s="26" t="s">
        <v>243</v>
      </c>
      <c r="J1" s="26" t="s">
        <v>244</v>
      </c>
      <c r="K1" s="26" t="s">
        <v>245</v>
      </c>
      <c r="L1" s="26" t="s">
        <v>246</v>
      </c>
      <c r="M1" s="26" t="s">
        <v>247</v>
      </c>
      <c r="N1" s="26" t="s">
        <v>248</v>
      </c>
      <c r="O1" s="26" t="s">
        <v>249</v>
      </c>
      <c r="P1" s="26" t="s">
        <v>250</v>
      </c>
      <c r="Q1" s="26" t="s">
        <v>251</v>
      </c>
      <c r="R1" s="26" t="s">
        <v>252</v>
      </c>
      <c r="S1" s="26" t="s">
        <v>253</v>
      </c>
      <c r="T1" s="26" t="s">
        <v>254</v>
      </c>
      <c r="U1" s="26" t="s">
        <v>255</v>
      </c>
      <c r="V1" s="26" t="s">
        <v>256</v>
      </c>
      <c r="W1" s="26" t="s">
        <v>257</v>
      </c>
      <c r="X1" s="26" t="s">
        <v>258</v>
      </c>
      <c r="Y1" s="26" t="s">
        <v>259</v>
      </c>
      <c r="Z1" s="26" t="s">
        <v>260</v>
      </c>
      <c r="AA1" s="26" t="s">
        <v>261</v>
      </c>
      <c r="AB1" s="26" t="s">
        <v>262</v>
      </c>
      <c r="AC1" s="26" t="s">
        <v>263</v>
      </c>
      <c r="AD1" s="26" t="s">
        <v>264</v>
      </c>
      <c r="AE1" s="26" t="s">
        <v>265</v>
      </c>
      <c r="AF1" s="26" t="s">
        <v>266</v>
      </c>
      <c r="AG1" s="26" t="s">
        <v>267</v>
      </c>
      <c r="AH1" s="26" t="s">
        <v>268</v>
      </c>
      <c r="AI1" s="26" t="s">
        <v>269</v>
      </c>
      <c r="AJ1" s="26" t="s">
        <v>270</v>
      </c>
      <c r="AK1" s="26" t="s">
        <v>271</v>
      </c>
      <c r="AL1" s="26" t="s">
        <v>272</v>
      </c>
      <c r="AM1" s="26" t="s">
        <v>273</v>
      </c>
      <c r="AN1" s="26" t="s">
        <v>274</v>
      </c>
      <c r="AO1" s="26" t="s">
        <v>275</v>
      </c>
      <c r="AP1" s="26" t="s">
        <v>276</v>
      </c>
      <c r="AQ1" s="26" t="s">
        <v>277</v>
      </c>
      <c r="AR1" s="26" t="s">
        <v>278</v>
      </c>
      <c r="AS1" s="26" t="s">
        <v>279</v>
      </c>
      <c r="AT1" s="26" t="s">
        <v>280</v>
      </c>
      <c r="AU1" s="26" t="s">
        <v>281</v>
      </c>
      <c r="AV1" s="26" t="s">
        <v>282</v>
      </c>
      <c r="AW1" s="26" t="s">
        <v>283</v>
      </c>
      <c r="AX1" s="26" t="s">
        <v>284</v>
      </c>
      <c r="AY1" s="26" t="s">
        <v>285</v>
      </c>
      <c r="AZ1" s="26" t="s">
        <v>286</v>
      </c>
      <c r="BA1" s="26" t="s">
        <v>287</v>
      </c>
      <c r="BB1" s="26" t="s">
        <v>288</v>
      </c>
      <c r="BC1" s="26" t="s">
        <v>289</v>
      </c>
      <c r="BD1" s="26" t="s">
        <v>290</v>
      </c>
      <c r="BE1" s="26" t="s">
        <v>291</v>
      </c>
      <c r="BF1" s="26" t="s">
        <v>292</v>
      </c>
      <c r="BG1" s="26" t="s">
        <v>293</v>
      </c>
      <c r="BH1" s="26" t="s">
        <v>294</v>
      </c>
      <c r="BI1" s="26" t="s">
        <v>295</v>
      </c>
      <c r="BJ1" s="26" t="s">
        <v>296</v>
      </c>
      <c r="BK1" s="26" t="s">
        <v>297</v>
      </c>
      <c r="BL1" s="26" t="s">
        <v>298</v>
      </c>
      <c r="BM1" s="26" t="s">
        <v>299</v>
      </c>
      <c r="BN1" s="26" t="s">
        <v>300</v>
      </c>
      <c r="BO1" s="26" t="s">
        <v>301</v>
      </c>
      <c r="BP1" s="26" t="s">
        <v>302</v>
      </c>
      <c r="BQ1" s="26" t="s">
        <v>303</v>
      </c>
      <c r="BR1" s="26" t="s">
        <v>304</v>
      </c>
      <c r="BS1" s="26" t="s">
        <v>305</v>
      </c>
      <c r="BT1" s="26" t="s">
        <v>306</v>
      </c>
      <c r="BU1" s="26" t="s">
        <v>307</v>
      </c>
      <c r="BV1" s="26" t="s">
        <v>308</v>
      </c>
      <c r="BW1" s="26" t="s">
        <v>309</v>
      </c>
      <c r="BX1" s="26" t="s">
        <v>310</v>
      </c>
      <c r="BY1" s="26" t="s">
        <v>311</v>
      </c>
      <c r="BZ1" s="26" t="s">
        <v>312</v>
      </c>
      <c r="CA1" s="26" t="s">
        <v>313</v>
      </c>
    </row>
    <row r="2" spans="1:79">
      <c r="A2" s="29">
        <v>1</v>
      </c>
      <c r="B2" s="30" t="s">
        <v>314</v>
      </c>
      <c r="C2" s="29" t="s">
        <v>314</v>
      </c>
      <c r="D2" s="31" t="s">
        <v>169</v>
      </c>
      <c r="E2" s="31" t="s">
        <v>439</v>
      </c>
      <c r="F2" s="31" t="s">
        <v>440</v>
      </c>
      <c r="G2" s="31" t="s">
        <v>441</v>
      </c>
      <c r="H2" s="31" t="s">
        <v>442</v>
      </c>
      <c r="I2" s="31" t="s">
        <v>443</v>
      </c>
      <c r="J2" s="31" t="s">
        <v>386</v>
      </c>
      <c r="K2" s="31" t="s">
        <v>444</v>
      </c>
      <c r="L2" s="31" t="s">
        <v>360</v>
      </c>
      <c r="M2" s="32">
        <v>28988</v>
      </c>
      <c r="N2" s="33">
        <v>29440</v>
      </c>
      <c r="O2" s="34">
        <v>30645</v>
      </c>
      <c r="P2" s="39"/>
      <c r="Q2" s="39"/>
      <c r="R2" s="36">
        <v>21</v>
      </c>
      <c r="S2" s="32">
        <v>1380.3809523809523</v>
      </c>
      <c r="T2" s="33">
        <v>1401.9047619047619</v>
      </c>
      <c r="U2" s="34">
        <v>1459.2857142857142</v>
      </c>
      <c r="V2" s="39"/>
      <c r="W2" s="39"/>
      <c r="X2" s="40"/>
      <c r="Y2" s="40"/>
      <c r="Z2" s="40"/>
      <c r="AA2" s="40"/>
      <c r="AB2" s="41"/>
      <c r="AC2" s="41"/>
      <c r="AD2" s="41"/>
      <c r="AE2" s="41"/>
      <c r="AF2" s="40"/>
      <c r="AG2" s="40"/>
      <c r="AH2" s="40"/>
      <c r="AI2" s="40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37">
        <v>0</v>
      </c>
      <c r="BA2" s="37">
        <v>0</v>
      </c>
      <c r="BB2" s="37">
        <v>0</v>
      </c>
      <c r="BC2" s="37">
        <v>0</v>
      </c>
      <c r="BD2" s="35">
        <v>469</v>
      </c>
      <c r="BE2" s="35">
        <v>28012</v>
      </c>
      <c r="BF2" s="35">
        <v>0</v>
      </c>
      <c r="BG2" s="35">
        <v>0</v>
      </c>
      <c r="BH2" s="35">
        <v>3578</v>
      </c>
      <c r="BI2" s="35">
        <v>29440</v>
      </c>
      <c r="BJ2" s="35">
        <v>0</v>
      </c>
      <c r="BK2" s="35">
        <v>0</v>
      </c>
      <c r="BL2" s="35">
        <v>1214</v>
      </c>
      <c r="BM2" s="35">
        <v>30723</v>
      </c>
      <c r="BN2" s="35">
        <v>0</v>
      </c>
      <c r="BO2" s="35">
        <v>0</v>
      </c>
      <c r="BP2" s="35">
        <v>6928</v>
      </c>
      <c r="BQ2" s="35">
        <v>30292</v>
      </c>
      <c r="BR2" s="35">
        <v>0</v>
      </c>
      <c r="BS2" s="35">
        <v>0</v>
      </c>
      <c r="BT2" s="38">
        <f t="shared" ref="BT2:BT65" si="0">BR2+BP2+BN2+BL2+BJ2+BH2+BF2+BD2</f>
        <v>12189</v>
      </c>
      <c r="BU2" s="38">
        <f t="shared" ref="BU2:BU65" si="1">(BD2+BE2)+(BF2*BG2)+(BH2*BI2)+(BJ2*BK2)+(BL2*BM2)+(BN2*BO2)+(BP2*BQ2)+(BR2*BS2)</f>
        <v>352525499</v>
      </c>
      <c r="BV2" s="38">
        <f t="shared" ref="BV2:BV65" si="2">BU2/BT2</f>
        <v>28921.609566002135</v>
      </c>
      <c r="BW2" s="38">
        <f t="shared" ref="BW2:BW65" si="3">BV2/R2</f>
        <v>1377.2195031429587</v>
      </c>
      <c r="BX2" s="35">
        <v>1689</v>
      </c>
      <c r="BY2" s="35">
        <v>35215</v>
      </c>
      <c r="BZ2" s="35">
        <v>0</v>
      </c>
      <c r="CA2" s="35">
        <v>0</v>
      </c>
    </row>
    <row r="3" spans="1:79">
      <c r="A3" s="29">
        <f t="shared" ref="A3:A66" si="4">A2+1</f>
        <v>2</v>
      </c>
      <c r="B3" s="30" t="s">
        <v>314</v>
      </c>
      <c r="C3" s="29" t="s">
        <v>314</v>
      </c>
      <c r="D3" s="31" t="s">
        <v>169</v>
      </c>
      <c r="E3" s="31" t="s">
        <v>439</v>
      </c>
      <c r="F3" s="31" t="s">
        <v>445</v>
      </c>
      <c r="G3" s="31" t="s">
        <v>446</v>
      </c>
      <c r="H3" s="31" t="s">
        <v>447</v>
      </c>
      <c r="I3" s="31" t="s">
        <v>443</v>
      </c>
      <c r="J3" s="31" t="s">
        <v>386</v>
      </c>
      <c r="K3" s="31" t="s">
        <v>444</v>
      </c>
      <c r="L3" s="31" t="s">
        <v>448</v>
      </c>
      <c r="M3" s="32">
        <v>43680</v>
      </c>
      <c r="N3" s="33">
        <v>46024</v>
      </c>
      <c r="O3" s="34">
        <v>46301</v>
      </c>
      <c r="P3" s="39"/>
      <c r="Q3" s="39"/>
      <c r="R3" s="36">
        <v>21</v>
      </c>
      <c r="S3" s="32">
        <v>2080</v>
      </c>
      <c r="T3" s="33">
        <v>2191.6190476190477</v>
      </c>
      <c r="U3" s="34">
        <v>2204.8095238095239</v>
      </c>
      <c r="V3" s="39"/>
      <c r="W3" s="39"/>
      <c r="X3" s="40"/>
      <c r="Y3" s="40"/>
      <c r="Z3" s="40"/>
      <c r="AA3" s="40"/>
      <c r="AB3" s="41"/>
      <c r="AC3" s="41"/>
      <c r="AD3" s="41"/>
      <c r="AE3" s="41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35">
        <v>1011</v>
      </c>
      <c r="BE3" s="35">
        <v>45679</v>
      </c>
      <c r="BF3" s="35">
        <v>0</v>
      </c>
      <c r="BG3" s="35">
        <v>0</v>
      </c>
      <c r="BH3" s="35">
        <v>1390</v>
      </c>
      <c r="BI3" s="35">
        <v>46024</v>
      </c>
      <c r="BJ3" s="35">
        <v>0</v>
      </c>
      <c r="BK3" s="35">
        <v>0</v>
      </c>
      <c r="BL3" s="35">
        <v>911</v>
      </c>
      <c r="BM3" s="35">
        <v>45594</v>
      </c>
      <c r="BN3" s="35">
        <v>0</v>
      </c>
      <c r="BO3" s="35">
        <v>0</v>
      </c>
      <c r="BP3" s="35">
        <v>3647</v>
      </c>
      <c r="BQ3" s="35">
        <v>45808</v>
      </c>
      <c r="BR3" s="35">
        <v>0</v>
      </c>
      <c r="BS3" s="35">
        <v>0</v>
      </c>
      <c r="BT3" s="38">
        <f t="shared" si="0"/>
        <v>6959</v>
      </c>
      <c r="BU3" s="38">
        <f t="shared" si="1"/>
        <v>272617960</v>
      </c>
      <c r="BV3" s="38">
        <f t="shared" si="2"/>
        <v>39174.875700531687</v>
      </c>
      <c r="BW3" s="38">
        <f t="shared" si="3"/>
        <v>1865.4702714538898</v>
      </c>
      <c r="BX3" s="35">
        <v>688</v>
      </c>
      <c r="BY3" s="35">
        <v>45961</v>
      </c>
      <c r="BZ3" s="35">
        <v>0</v>
      </c>
      <c r="CA3" s="35">
        <v>0</v>
      </c>
    </row>
    <row r="4" spans="1:79">
      <c r="A4" s="29">
        <f t="shared" si="4"/>
        <v>3</v>
      </c>
      <c r="B4" s="30" t="s">
        <v>314</v>
      </c>
      <c r="C4" s="29" t="s">
        <v>314</v>
      </c>
      <c r="D4" s="31" t="s">
        <v>169</v>
      </c>
      <c r="E4" s="31" t="s">
        <v>439</v>
      </c>
      <c r="F4" s="31" t="s">
        <v>449</v>
      </c>
      <c r="G4" s="31" t="s">
        <v>450</v>
      </c>
      <c r="H4" s="31" t="s">
        <v>451</v>
      </c>
      <c r="I4" s="31" t="s">
        <v>452</v>
      </c>
      <c r="J4" s="31" t="s">
        <v>358</v>
      </c>
      <c r="K4" s="31" t="s">
        <v>376</v>
      </c>
      <c r="L4" s="31" t="s">
        <v>366</v>
      </c>
      <c r="M4" s="32">
        <v>42731</v>
      </c>
      <c r="N4" s="33">
        <v>59814</v>
      </c>
      <c r="O4" s="34">
        <v>70294</v>
      </c>
      <c r="P4" s="35">
        <v>0</v>
      </c>
      <c r="Q4" s="35">
        <v>0</v>
      </c>
      <c r="R4" s="36">
        <v>21</v>
      </c>
      <c r="S4" s="32">
        <v>2034.8095238095239</v>
      </c>
      <c r="T4" s="33">
        <v>2848.2857142857142</v>
      </c>
      <c r="U4" s="34">
        <v>3347.3333333333335</v>
      </c>
      <c r="V4" s="35">
        <v>0</v>
      </c>
      <c r="W4" s="35">
        <v>0</v>
      </c>
      <c r="X4" s="36">
        <v>47290</v>
      </c>
      <c r="Y4" s="36">
        <v>47023</v>
      </c>
      <c r="Z4" s="36">
        <v>1029</v>
      </c>
      <c r="AA4" s="36">
        <v>42371</v>
      </c>
      <c r="AB4" s="37">
        <v>27062</v>
      </c>
      <c r="AC4" s="37">
        <v>48151</v>
      </c>
      <c r="AD4" s="37">
        <v>669</v>
      </c>
      <c r="AE4" s="37">
        <v>42408</v>
      </c>
      <c r="AF4" s="36">
        <v>29569</v>
      </c>
      <c r="AG4" s="36">
        <v>49570</v>
      </c>
      <c r="AH4" s="36">
        <v>668</v>
      </c>
      <c r="AI4" s="36">
        <v>42661</v>
      </c>
      <c r="AJ4" s="37">
        <v>25566</v>
      </c>
      <c r="AK4" s="37">
        <v>52637</v>
      </c>
      <c r="AL4" s="37">
        <v>1299</v>
      </c>
      <c r="AM4" s="37">
        <v>45977</v>
      </c>
      <c r="AN4" s="37">
        <v>8796</v>
      </c>
      <c r="AO4" s="37">
        <v>53769</v>
      </c>
      <c r="AP4" s="37">
        <v>110</v>
      </c>
      <c r="AQ4" s="37">
        <v>46467</v>
      </c>
      <c r="AR4" s="37">
        <v>8914</v>
      </c>
      <c r="AS4" s="37">
        <v>55039</v>
      </c>
      <c r="AT4" s="37">
        <v>148</v>
      </c>
      <c r="AU4" s="37">
        <v>47787</v>
      </c>
      <c r="AV4" s="37">
        <v>9994</v>
      </c>
      <c r="AW4" s="37">
        <v>54935</v>
      </c>
      <c r="AX4" s="37">
        <v>142</v>
      </c>
      <c r="AY4" s="37">
        <v>47823</v>
      </c>
      <c r="AZ4" s="37">
        <v>8861</v>
      </c>
      <c r="BA4" s="37">
        <v>54649</v>
      </c>
      <c r="BB4" s="37">
        <v>227</v>
      </c>
      <c r="BC4" s="37">
        <v>44974</v>
      </c>
      <c r="BD4" s="35">
        <v>8553</v>
      </c>
      <c r="BE4" s="35">
        <v>58299</v>
      </c>
      <c r="BF4" s="35">
        <v>283</v>
      </c>
      <c r="BG4" s="35">
        <v>33588</v>
      </c>
      <c r="BH4" s="35">
        <v>7898</v>
      </c>
      <c r="BI4" s="35">
        <v>60024</v>
      </c>
      <c r="BJ4" s="35">
        <v>228</v>
      </c>
      <c r="BK4" s="35">
        <v>42180</v>
      </c>
      <c r="BL4" s="35">
        <v>8910</v>
      </c>
      <c r="BM4" s="35">
        <v>59809</v>
      </c>
      <c r="BN4" s="35">
        <v>338</v>
      </c>
      <c r="BO4" s="35">
        <v>41616</v>
      </c>
      <c r="BP4" s="35">
        <v>33602</v>
      </c>
      <c r="BQ4" s="35">
        <v>59476</v>
      </c>
      <c r="BR4" s="35">
        <v>1373</v>
      </c>
      <c r="BS4" s="35">
        <v>40480</v>
      </c>
      <c r="BT4" s="38">
        <f t="shared" si="0"/>
        <v>61185</v>
      </c>
      <c r="BU4" s="38">
        <f t="shared" si="1"/>
        <v>3094314838</v>
      </c>
      <c r="BV4" s="38">
        <f t="shared" si="2"/>
        <v>50573.09533382365</v>
      </c>
      <c r="BW4" s="38">
        <f t="shared" si="3"/>
        <v>2408.2426349439834</v>
      </c>
      <c r="BX4" s="35">
        <v>7374</v>
      </c>
      <c r="BY4" s="35">
        <v>62622</v>
      </c>
      <c r="BZ4" s="35">
        <v>299</v>
      </c>
      <c r="CA4" s="35">
        <v>36253</v>
      </c>
    </row>
    <row r="5" spans="1:79">
      <c r="A5" s="29">
        <f t="shared" si="4"/>
        <v>4</v>
      </c>
      <c r="B5" s="30" t="s">
        <v>314</v>
      </c>
      <c r="C5" s="29" t="s">
        <v>314</v>
      </c>
      <c r="D5" s="31" t="s">
        <v>169</v>
      </c>
      <c r="E5" s="31" t="s">
        <v>439</v>
      </c>
      <c r="F5" s="31" t="s">
        <v>453</v>
      </c>
      <c r="G5" s="31" t="s">
        <v>454</v>
      </c>
      <c r="H5" s="31" t="s">
        <v>455</v>
      </c>
      <c r="I5" s="31" t="s">
        <v>452</v>
      </c>
      <c r="J5" s="31" t="s">
        <v>365</v>
      </c>
      <c r="K5" s="31" t="s">
        <v>376</v>
      </c>
      <c r="L5" s="31" t="s">
        <v>339</v>
      </c>
      <c r="M5" s="32">
        <v>28061</v>
      </c>
      <c r="N5" s="33">
        <v>51805</v>
      </c>
      <c r="O5" s="34">
        <v>55255</v>
      </c>
      <c r="P5" s="35">
        <v>0</v>
      </c>
      <c r="Q5" s="35">
        <v>0</v>
      </c>
      <c r="R5" s="36">
        <v>21</v>
      </c>
      <c r="S5" s="32">
        <v>1336.2380952380952</v>
      </c>
      <c r="T5" s="33">
        <v>2466.9047619047619</v>
      </c>
      <c r="U5" s="34">
        <v>2631.1904761904761</v>
      </c>
      <c r="V5" s="35">
        <v>0</v>
      </c>
      <c r="W5" s="35">
        <v>0</v>
      </c>
      <c r="X5" s="36">
        <v>101642</v>
      </c>
      <c r="Y5" s="36">
        <v>38461</v>
      </c>
      <c r="Z5" s="36">
        <v>0</v>
      </c>
      <c r="AA5" s="36">
        <v>0</v>
      </c>
      <c r="AB5" s="37">
        <v>189050</v>
      </c>
      <c r="AC5" s="37">
        <v>38704</v>
      </c>
      <c r="AD5" s="37">
        <v>0</v>
      </c>
      <c r="AE5" s="37">
        <v>0</v>
      </c>
      <c r="AF5" s="36">
        <v>281143</v>
      </c>
      <c r="AG5" s="36">
        <v>40373</v>
      </c>
      <c r="AH5" s="36">
        <v>459</v>
      </c>
      <c r="AI5" s="36">
        <v>22879</v>
      </c>
      <c r="AJ5" s="37">
        <v>331520</v>
      </c>
      <c r="AK5" s="37">
        <v>42436</v>
      </c>
      <c r="AL5" s="37">
        <v>3442</v>
      </c>
      <c r="AM5" s="37">
        <v>27140</v>
      </c>
      <c r="AN5" s="37">
        <v>89439</v>
      </c>
      <c r="AO5" s="37">
        <v>44572</v>
      </c>
      <c r="AP5" s="37">
        <v>1275</v>
      </c>
      <c r="AQ5" s="37">
        <v>28350</v>
      </c>
      <c r="AR5" s="37">
        <v>96936</v>
      </c>
      <c r="AS5" s="37">
        <v>44495</v>
      </c>
      <c r="AT5" s="37">
        <v>1630</v>
      </c>
      <c r="AU5" s="37">
        <v>29093</v>
      </c>
      <c r="AV5" s="37">
        <v>90789</v>
      </c>
      <c r="AW5" s="37">
        <v>46483</v>
      </c>
      <c r="AX5" s="37">
        <v>1512</v>
      </c>
      <c r="AY5" s="37">
        <v>28642</v>
      </c>
      <c r="AZ5" s="37">
        <v>88939</v>
      </c>
      <c r="BA5" s="37">
        <v>47555</v>
      </c>
      <c r="BB5" s="37">
        <v>1725</v>
      </c>
      <c r="BC5" s="37">
        <v>27684</v>
      </c>
      <c r="BD5" s="35">
        <v>102614</v>
      </c>
      <c r="BE5" s="35">
        <v>48935</v>
      </c>
      <c r="BF5" s="35">
        <v>2146</v>
      </c>
      <c r="BG5" s="35">
        <v>27660</v>
      </c>
      <c r="BH5" s="35">
        <v>103615</v>
      </c>
      <c r="BI5" s="35">
        <v>49787</v>
      </c>
      <c r="BJ5" s="35">
        <v>1926</v>
      </c>
      <c r="BK5" s="35">
        <v>27128</v>
      </c>
      <c r="BL5" s="35">
        <v>114980</v>
      </c>
      <c r="BM5" s="35">
        <v>49658</v>
      </c>
      <c r="BN5" s="35">
        <v>3300</v>
      </c>
      <c r="BO5" s="35">
        <v>28746</v>
      </c>
      <c r="BP5" s="35">
        <v>424844</v>
      </c>
      <c r="BQ5" s="35">
        <v>50038</v>
      </c>
      <c r="BR5" s="35">
        <v>9871</v>
      </c>
      <c r="BS5" s="35">
        <v>28021</v>
      </c>
      <c r="BT5" s="38">
        <f t="shared" si="0"/>
        <v>763296</v>
      </c>
      <c r="BU5" s="38">
        <f t="shared" si="1"/>
        <v>32609916445</v>
      </c>
      <c r="BV5" s="38">
        <f t="shared" si="2"/>
        <v>42722.50404168239</v>
      </c>
      <c r="BW5" s="38">
        <f t="shared" si="3"/>
        <v>2034.4049543658282</v>
      </c>
      <c r="BX5" s="35">
        <v>108129</v>
      </c>
      <c r="BY5" s="35">
        <v>52122</v>
      </c>
      <c r="BZ5" s="35">
        <v>2797</v>
      </c>
      <c r="CA5" s="35">
        <v>30051</v>
      </c>
    </row>
    <row r="6" spans="1:79">
      <c r="A6" s="29">
        <f t="shared" si="4"/>
        <v>5</v>
      </c>
      <c r="B6" s="30" t="s">
        <v>314</v>
      </c>
      <c r="C6" s="29" t="s">
        <v>314</v>
      </c>
      <c r="D6" s="31" t="s">
        <v>169</v>
      </c>
      <c r="E6" s="31" t="s">
        <v>439</v>
      </c>
      <c r="F6" s="31" t="s">
        <v>456</v>
      </c>
      <c r="G6" s="31" t="s">
        <v>457</v>
      </c>
      <c r="H6" s="31" t="s">
        <v>458</v>
      </c>
      <c r="I6" s="31" t="s">
        <v>385</v>
      </c>
      <c r="J6" s="31" t="s">
        <v>365</v>
      </c>
      <c r="K6" s="31" t="s">
        <v>371</v>
      </c>
      <c r="L6" s="31" t="s">
        <v>339</v>
      </c>
      <c r="M6" s="32">
        <v>35603</v>
      </c>
      <c r="N6" s="33">
        <v>51865</v>
      </c>
      <c r="O6" s="34">
        <v>58238</v>
      </c>
      <c r="P6" s="35">
        <v>0</v>
      </c>
      <c r="Q6" s="35">
        <v>0</v>
      </c>
      <c r="R6" s="36">
        <v>28</v>
      </c>
      <c r="S6" s="32">
        <v>1271.5357142857142</v>
      </c>
      <c r="T6" s="33">
        <v>1852.3214285714287</v>
      </c>
      <c r="U6" s="34">
        <v>2079.9285714285716</v>
      </c>
      <c r="V6" s="35">
        <v>0</v>
      </c>
      <c r="W6" s="35">
        <v>0</v>
      </c>
      <c r="X6" s="40"/>
      <c r="Y6" s="40"/>
      <c r="Z6" s="40"/>
      <c r="AA6" s="40"/>
      <c r="AB6" s="41"/>
      <c r="AC6" s="41"/>
      <c r="AD6" s="41"/>
      <c r="AE6" s="41"/>
      <c r="AF6" s="36">
        <v>5672</v>
      </c>
      <c r="AG6" s="36">
        <v>38246</v>
      </c>
      <c r="AH6" s="36">
        <v>0</v>
      </c>
      <c r="AI6" s="36">
        <v>0</v>
      </c>
      <c r="AJ6" s="37">
        <v>58827</v>
      </c>
      <c r="AK6" s="37">
        <v>42178</v>
      </c>
      <c r="AL6" s="37">
        <v>0</v>
      </c>
      <c r="AM6" s="37">
        <v>0</v>
      </c>
      <c r="AN6" s="37">
        <v>26194</v>
      </c>
      <c r="AO6" s="37">
        <v>44569</v>
      </c>
      <c r="AP6" s="37">
        <v>0</v>
      </c>
      <c r="AQ6" s="37">
        <v>0</v>
      </c>
      <c r="AR6" s="37">
        <v>32756</v>
      </c>
      <c r="AS6" s="37">
        <v>44445</v>
      </c>
      <c r="AT6" s="37">
        <v>0</v>
      </c>
      <c r="AU6" s="37">
        <v>0</v>
      </c>
      <c r="AV6" s="37">
        <v>30696</v>
      </c>
      <c r="AW6" s="37">
        <v>47069</v>
      </c>
      <c r="AX6" s="37">
        <v>0</v>
      </c>
      <c r="AY6" s="37">
        <v>0</v>
      </c>
      <c r="AZ6" s="37">
        <v>30672</v>
      </c>
      <c r="BA6" s="37">
        <v>47714</v>
      </c>
      <c r="BB6" s="37">
        <v>284</v>
      </c>
      <c r="BC6" s="37">
        <v>32285</v>
      </c>
      <c r="BD6" s="35">
        <v>44732</v>
      </c>
      <c r="BE6" s="35">
        <v>49071</v>
      </c>
      <c r="BF6" s="35">
        <v>244</v>
      </c>
      <c r="BG6" s="35">
        <v>32476</v>
      </c>
      <c r="BH6" s="35">
        <v>46094</v>
      </c>
      <c r="BI6" s="35">
        <v>50312</v>
      </c>
      <c r="BJ6" s="35">
        <v>490</v>
      </c>
      <c r="BK6" s="35">
        <v>32146</v>
      </c>
      <c r="BL6" s="35">
        <v>53448</v>
      </c>
      <c r="BM6" s="35">
        <v>50234</v>
      </c>
      <c r="BN6" s="35">
        <v>818</v>
      </c>
      <c r="BO6" s="35">
        <v>34002</v>
      </c>
      <c r="BP6" s="35">
        <v>197249</v>
      </c>
      <c r="BQ6" s="35">
        <v>50427</v>
      </c>
      <c r="BR6" s="35">
        <v>2202</v>
      </c>
      <c r="BS6" s="35">
        <v>33893</v>
      </c>
      <c r="BT6" s="38">
        <f t="shared" si="0"/>
        <v>345277</v>
      </c>
      <c r="BU6" s="38">
        <f t="shared" si="1"/>
        <v>15076878992</v>
      </c>
      <c r="BV6" s="38">
        <f t="shared" si="2"/>
        <v>43666.039128004471</v>
      </c>
      <c r="BW6" s="38">
        <f t="shared" si="3"/>
        <v>1559.501397428731</v>
      </c>
      <c r="BX6" s="35">
        <v>61107</v>
      </c>
      <c r="BY6" s="35">
        <v>52034</v>
      </c>
      <c r="BZ6" s="35">
        <v>953</v>
      </c>
      <c r="CA6" s="35">
        <v>33546</v>
      </c>
    </row>
    <row r="7" spans="1:79">
      <c r="A7" s="29">
        <f t="shared" si="4"/>
        <v>6</v>
      </c>
      <c r="B7" s="30" t="s">
        <v>314</v>
      </c>
      <c r="C7" s="29" t="s">
        <v>314</v>
      </c>
      <c r="D7" s="31" t="s">
        <v>169</v>
      </c>
      <c r="E7" s="31" t="s">
        <v>439</v>
      </c>
      <c r="F7" s="31" t="s">
        <v>459</v>
      </c>
      <c r="G7" s="31" t="s">
        <v>460</v>
      </c>
      <c r="H7" s="31" t="s">
        <v>461</v>
      </c>
      <c r="I7" s="31" t="s">
        <v>375</v>
      </c>
      <c r="J7" s="31" t="s">
        <v>358</v>
      </c>
      <c r="K7" s="31" t="s">
        <v>359</v>
      </c>
      <c r="L7" s="31" t="s">
        <v>377</v>
      </c>
      <c r="M7" s="32">
        <v>53338</v>
      </c>
      <c r="N7" s="33">
        <v>59233</v>
      </c>
      <c r="O7" s="34">
        <v>63167</v>
      </c>
      <c r="P7" s="35">
        <v>0</v>
      </c>
      <c r="Q7" s="35">
        <v>0</v>
      </c>
      <c r="R7" s="36">
        <v>21</v>
      </c>
      <c r="S7" s="32">
        <v>2539.9047619047619</v>
      </c>
      <c r="T7" s="33">
        <v>2820.6190476190477</v>
      </c>
      <c r="U7" s="34">
        <v>3007.9523809523807</v>
      </c>
      <c r="V7" s="35">
        <v>0</v>
      </c>
      <c r="W7" s="35">
        <v>0</v>
      </c>
      <c r="X7" s="36">
        <v>8140</v>
      </c>
      <c r="Y7" s="36">
        <v>38757</v>
      </c>
      <c r="Z7" s="36">
        <v>372</v>
      </c>
      <c r="AA7" s="36">
        <v>37597</v>
      </c>
      <c r="AB7" s="37">
        <v>24468</v>
      </c>
      <c r="AC7" s="37">
        <v>42821</v>
      </c>
      <c r="AD7" s="37">
        <v>276</v>
      </c>
      <c r="AE7" s="37">
        <v>28256</v>
      </c>
      <c r="AF7" s="36">
        <v>25761</v>
      </c>
      <c r="AG7" s="36">
        <v>43594</v>
      </c>
      <c r="AH7" s="36">
        <v>754</v>
      </c>
      <c r="AI7" s="36">
        <v>27363</v>
      </c>
      <c r="AJ7" s="37">
        <v>37081</v>
      </c>
      <c r="AK7" s="37">
        <v>46695</v>
      </c>
      <c r="AL7" s="37">
        <v>1606</v>
      </c>
      <c r="AM7" s="37">
        <v>24568</v>
      </c>
      <c r="AN7" s="37">
        <v>7495</v>
      </c>
      <c r="AO7" s="37">
        <v>49138</v>
      </c>
      <c r="AP7" s="37">
        <v>751</v>
      </c>
      <c r="AQ7" s="37">
        <v>22405</v>
      </c>
      <c r="AR7" s="37">
        <v>12226</v>
      </c>
      <c r="AS7" s="37">
        <v>49103</v>
      </c>
      <c r="AT7" s="37">
        <v>615</v>
      </c>
      <c r="AU7" s="37">
        <v>22489</v>
      </c>
      <c r="AV7" s="37">
        <v>11211</v>
      </c>
      <c r="AW7" s="37">
        <v>50187</v>
      </c>
      <c r="AX7" s="37">
        <v>488</v>
      </c>
      <c r="AY7" s="37">
        <v>19549</v>
      </c>
      <c r="AZ7" s="37">
        <v>12016</v>
      </c>
      <c r="BA7" s="37">
        <v>51603</v>
      </c>
      <c r="BB7" s="37">
        <v>764</v>
      </c>
      <c r="BC7" s="37">
        <v>21258</v>
      </c>
      <c r="BD7" s="35">
        <v>10866</v>
      </c>
      <c r="BE7" s="35">
        <v>51909</v>
      </c>
      <c r="BF7" s="35">
        <v>604</v>
      </c>
      <c r="BG7" s="35">
        <v>20282</v>
      </c>
      <c r="BH7" s="35">
        <v>13037</v>
      </c>
      <c r="BI7" s="35">
        <v>53567</v>
      </c>
      <c r="BJ7" s="35">
        <v>592</v>
      </c>
      <c r="BK7" s="35">
        <v>20150</v>
      </c>
      <c r="BL7" s="35">
        <v>10518</v>
      </c>
      <c r="BM7" s="35">
        <v>53845</v>
      </c>
      <c r="BN7" s="35">
        <v>760</v>
      </c>
      <c r="BO7" s="35">
        <v>21246</v>
      </c>
      <c r="BP7" s="35">
        <v>36111</v>
      </c>
      <c r="BQ7" s="35">
        <v>53414</v>
      </c>
      <c r="BR7" s="35">
        <v>1956</v>
      </c>
      <c r="BS7" s="35">
        <v>20616</v>
      </c>
      <c r="BT7" s="38">
        <f t="shared" si="0"/>
        <v>74444</v>
      </c>
      <c r="BU7" s="38">
        <f t="shared" si="1"/>
        <v>3274241402</v>
      </c>
      <c r="BV7" s="38">
        <f t="shared" si="2"/>
        <v>43982.609773789693</v>
      </c>
      <c r="BW7" s="38">
        <f t="shared" si="3"/>
        <v>2094.4099892280806</v>
      </c>
      <c r="BX7" s="35">
        <v>1610</v>
      </c>
      <c r="BY7" s="35">
        <v>59254</v>
      </c>
      <c r="BZ7" s="35">
        <v>0</v>
      </c>
      <c r="CA7" s="35">
        <v>0</v>
      </c>
    </row>
    <row r="8" spans="1:79">
      <c r="A8" s="29">
        <f t="shared" si="4"/>
        <v>7</v>
      </c>
      <c r="B8" s="30" t="s">
        <v>314</v>
      </c>
      <c r="C8" s="29" t="s">
        <v>314</v>
      </c>
      <c r="D8" s="31" t="s">
        <v>169</v>
      </c>
      <c r="E8" s="31" t="s">
        <v>439</v>
      </c>
      <c r="F8" s="31" t="s">
        <v>462</v>
      </c>
      <c r="G8" s="31" t="s">
        <v>460</v>
      </c>
      <c r="H8" s="31" t="s">
        <v>461</v>
      </c>
      <c r="I8" s="31" t="s">
        <v>443</v>
      </c>
      <c r="J8" s="31" t="s">
        <v>358</v>
      </c>
      <c r="K8" s="31" t="s">
        <v>359</v>
      </c>
      <c r="L8" s="31" t="s">
        <v>377</v>
      </c>
      <c r="M8" s="44"/>
      <c r="N8" s="45"/>
      <c r="O8" s="40"/>
      <c r="P8" s="39"/>
      <c r="Q8" s="39"/>
      <c r="R8" s="36">
        <v>21</v>
      </c>
      <c r="S8" s="44"/>
      <c r="T8" s="45"/>
      <c r="U8" s="40"/>
      <c r="V8" s="39"/>
      <c r="W8" s="39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39"/>
      <c r="BE8" s="39"/>
      <c r="BF8" s="39"/>
      <c r="BG8" s="39"/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12326</v>
      </c>
      <c r="BQ8" s="35">
        <v>52722</v>
      </c>
      <c r="BR8" s="35">
        <v>463</v>
      </c>
      <c r="BS8" s="35">
        <v>21077</v>
      </c>
      <c r="BT8" s="38">
        <f t="shared" si="0"/>
        <v>12789</v>
      </c>
      <c r="BU8" s="38">
        <f t="shared" si="1"/>
        <v>659610023</v>
      </c>
      <c r="BV8" s="38">
        <f t="shared" si="2"/>
        <v>51576.356478223475</v>
      </c>
      <c r="BW8" s="38">
        <f t="shared" si="3"/>
        <v>2456.0169751534986</v>
      </c>
      <c r="BX8" s="35">
        <v>5570</v>
      </c>
      <c r="BY8" s="35">
        <v>53131</v>
      </c>
      <c r="BZ8" s="35">
        <v>621</v>
      </c>
      <c r="CA8" s="35">
        <v>22098</v>
      </c>
    </row>
    <row r="9" spans="1:79">
      <c r="A9" s="29">
        <f t="shared" si="4"/>
        <v>8</v>
      </c>
      <c r="B9" s="30" t="s">
        <v>314</v>
      </c>
      <c r="C9" s="29" t="s">
        <v>314</v>
      </c>
      <c r="D9" s="31" t="s">
        <v>169</v>
      </c>
      <c r="E9" s="31" t="s">
        <v>439</v>
      </c>
      <c r="F9" s="31" t="s">
        <v>463</v>
      </c>
      <c r="G9" s="31" t="s">
        <v>464</v>
      </c>
      <c r="H9" s="31" t="s">
        <v>465</v>
      </c>
      <c r="I9" s="31" t="s">
        <v>443</v>
      </c>
      <c r="J9" s="31" t="s">
        <v>365</v>
      </c>
      <c r="K9" s="31" t="s">
        <v>466</v>
      </c>
      <c r="L9" s="31" t="s">
        <v>388</v>
      </c>
      <c r="M9" s="32">
        <v>59136</v>
      </c>
      <c r="N9" s="33">
        <v>112036</v>
      </c>
      <c r="O9" s="34">
        <v>127724</v>
      </c>
      <c r="P9" s="35">
        <v>0</v>
      </c>
      <c r="Q9" s="35">
        <v>0</v>
      </c>
      <c r="R9" s="36">
        <v>84</v>
      </c>
      <c r="S9" s="32">
        <v>704</v>
      </c>
      <c r="T9" s="33">
        <v>1333.7619047619048</v>
      </c>
      <c r="U9" s="34">
        <v>1520.5238095238096</v>
      </c>
      <c r="V9" s="35">
        <v>0</v>
      </c>
      <c r="W9" s="35">
        <v>0</v>
      </c>
      <c r="X9" s="36">
        <v>142</v>
      </c>
      <c r="Y9" s="36">
        <v>83300</v>
      </c>
      <c r="Z9" s="36">
        <v>0</v>
      </c>
      <c r="AA9" s="36">
        <v>0</v>
      </c>
      <c r="AB9" s="37">
        <v>4172</v>
      </c>
      <c r="AC9" s="37">
        <v>81610</v>
      </c>
      <c r="AD9" s="37">
        <v>4</v>
      </c>
      <c r="AE9" s="37">
        <v>30000</v>
      </c>
      <c r="AF9" s="36">
        <v>4195</v>
      </c>
      <c r="AG9" s="36">
        <v>85827</v>
      </c>
      <c r="AH9" s="36">
        <v>0</v>
      </c>
      <c r="AI9" s="36">
        <v>0</v>
      </c>
      <c r="AJ9" s="37">
        <v>3186</v>
      </c>
      <c r="AK9" s="37">
        <v>90345</v>
      </c>
      <c r="AL9" s="37">
        <v>14</v>
      </c>
      <c r="AM9" s="37">
        <v>48150</v>
      </c>
      <c r="AN9" s="37">
        <v>1039</v>
      </c>
      <c r="AO9" s="37">
        <v>94771</v>
      </c>
      <c r="AP9" s="37">
        <v>3</v>
      </c>
      <c r="AQ9" s="37">
        <v>27090</v>
      </c>
      <c r="AR9" s="37">
        <v>1038</v>
      </c>
      <c r="AS9" s="37">
        <v>94913</v>
      </c>
      <c r="AT9" s="37">
        <v>3</v>
      </c>
      <c r="AU9" s="37">
        <v>41496</v>
      </c>
      <c r="AV9" s="37">
        <v>1134</v>
      </c>
      <c r="AW9" s="37">
        <v>102738</v>
      </c>
      <c r="AX9" s="37">
        <v>3</v>
      </c>
      <c r="AY9" s="37">
        <v>61824</v>
      </c>
      <c r="AZ9" s="37">
        <v>803</v>
      </c>
      <c r="BA9" s="37">
        <v>106878</v>
      </c>
      <c r="BB9" s="37">
        <v>4</v>
      </c>
      <c r="BC9" s="37">
        <v>44625</v>
      </c>
      <c r="BD9" s="35">
        <v>1286</v>
      </c>
      <c r="BE9" s="35">
        <v>108991</v>
      </c>
      <c r="BF9" s="35">
        <v>16</v>
      </c>
      <c r="BG9" s="35">
        <v>54049</v>
      </c>
      <c r="BH9" s="35">
        <v>1107</v>
      </c>
      <c r="BI9" s="35">
        <v>112020</v>
      </c>
      <c r="BJ9" s="35">
        <v>3</v>
      </c>
      <c r="BK9" s="35">
        <v>58240</v>
      </c>
      <c r="BL9" s="35">
        <v>1199</v>
      </c>
      <c r="BM9" s="35">
        <v>112036</v>
      </c>
      <c r="BN9" s="35">
        <v>1</v>
      </c>
      <c r="BO9" s="35">
        <v>59136</v>
      </c>
      <c r="BP9" s="35">
        <v>4685</v>
      </c>
      <c r="BQ9" s="35">
        <v>112889</v>
      </c>
      <c r="BR9" s="35">
        <v>24</v>
      </c>
      <c r="BS9" s="35">
        <v>55745</v>
      </c>
      <c r="BT9" s="38">
        <f t="shared" si="0"/>
        <v>8321</v>
      </c>
      <c r="BU9" s="38">
        <f t="shared" si="1"/>
        <v>789769066</v>
      </c>
      <c r="BV9" s="38">
        <f t="shared" si="2"/>
        <v>94912.758803028482</v>
      </c>
      <c r="BW9" s="38">
        <f t="shared" si="3"/>
        <v>1129.9137952741487</v>
      </c>
      <c r="BX9" s="35">
        <v>1589</v>
      </c>
      <c r="BY9" s="35">
        <v>119343</v>
      </c>
      <c r="BZ9" s="35">
        <v>2</v>
      </c>
      <c r="CA9" s="35">
        <v>59136</v>
      </c>
    </row>
    <row r="10" spans="1:79">
      <c r="A10" s="29">
        <f t="shared" si="4"/>
        <v>9</v>
      </c>
      <c r="B10" s="30" t="s">
        <v>314</v>
      </c>
      <c r="C10" s="29" t="s">
        <v>314</v>
      </c>
      <c r="D10" s="31" t="s">
        <v>169</v>
      </c>
      <c r="E10" s="31" t="s">
        <v>439</v>
      </c>
      <c r="F10" s="31" t="s">
        <v>467</v>
      </c>
      <c r="G10" s="31" t="s">
        <v>464</v>
      </c>
      <c r="H10" s="31" t="s">
        <v>465</v>
      </c>
      <c r="I10" s="31" t="s">
        <v>443</v>
      </c>
      <c r="J10" s="31" t="s">
        <v>365</v>
      </c>
      <c r="K10" s="31" t="s">
        <v>376</v>
      </c>
      <c r="L10" s="31" t="s">
        <v>388</v>
      </c>
      <c r="M10" s="32">
        <v>47926</v>
      </c>
      <c r="N10" s="33">
        <v>49888</v>
      </c>
      <c r="O10" s="34">
        <v>57132</v>
      </c>
      <c r="P10" s="35">
        <v>0</v>
      </c>
      <c r="Q10" s="35">
        <v>0</v>
      </c>
      <c r="R10" s="36">
        <v>21</v>
      </c>
      <c r="S10" s="32">
        <v>2282.1904761904761</v>
      </c>
      <c r="T10" s="33">
        <v>2375.6190476190477</v>
      </c>
      <c r="U10" s="34">
        <v>2720.5714285714284</v>
      </c>
      <c r="V10" s="35">
        <v>0</v>
      </c>
      <c r="W10" s="35">
        <v>0</v>
      </c>
      <c r="X10" s="40"/>
      <c r="Y10" s="40"/>
      <c r="Z10" s="40"/>
      <c r="AA10" s="40"/>
      <c r="AB10" s="37">
        <v>0</v>
      </c>
      <c r="AC10" s="37">
        <v>0</v>
      </c>
      <c r="AD10" s="37">
        <v>0</v>
      </c>
      <c r="AE10" s="37">
        <v>0</v>
      </c>
      <c r="AF10" s="36">
        <v>15089</v>
      </c>
      <c r="AG10" s="36">
        <v>38669</v>
      </c>
      <c r="AH10" s="36">
        <v>0</v>
      </c>
      <c r="AI10" s="36">
        <v>0</v>
      </c>
      <c r="AJ10" s="37">
        <v>19946</v>
      </c>
      <c r="AK10" s="37">
        <v>40406</v>
      </c>
      <c r="AL10" s="37">
        <v>0</v>
      </c>
      <c r="AM10" s="37">
        <v>0</v>
      </c>
      <c r="AN10" s="37">
        <v>5448</v>
      </c>
      <c r="AO10" s="37">
        <v>42325</v>
      </c>
      <c r="AP10" s="37">
        <v>0</v>
      </c>
      <c r="AQ10" s="37">
        <v>0</v>
      </c>
      <c r="AR10" s="37">
        <v>5668</v>
      </c>
      <c r="AS10" s="37">
        <v>42388</v>
      </c>
      <c r="AT10" s="37">
        <v>0</v>
      </c>
      <c r="AU10" s="37">
        <v>0</v>
      </c>
      <c r="AV10" s="37">
        <v>6260</v>
      </c>
      <c r="AW10" s="37">
        <v>45765</v>
      </c>
      <c r="AX10" s="37">
        <v>0</v>
      </c>
      <c r="AY10" s="37">
        <v>0</v>
      </c>
      <c r="AZ10" s="37">
        <v>5241</v>
      </c>
      <c r="BA10" s="37">
        <v>47463</v>
      </c>
      <c r="BB10" s="37">
        <v>0</v>
      </c>
      <c r="BC10" s="37">
        <v>0</v>
      </c>
      <c r="BD10" s="35">
        <v>5843</v>
      </c>
      <c r="BE10" s="35">
        <v>48780</v>
      </c>
      <c r="BF10" s="35">
        <v>0</v>
      </c>
      <c r="BG10" s="35">
        <v>0</v>
      </c>
      <c r="BH10" s="35">
        <v>5248</v>
      </c>
      <c r="BI10" s="35">
        <v>49907</v>
      </c>
      <c r="BJ10" s="35">
        <v>0</v>
      </c>
      <c r="BK10" s="35">
        <v>0</v>
      </c>
      <c r="BL10" s="35">
        <v>5473</v>
      </c>
      <c r="BM10" s="35">
        <v>49888</v>
      </c>
      <c r="BN10" s="35">
        <v>0</v>
      </c>
      <c r="BO10" s="35">
        <v>0</v>
      </c>
      <c r="BP10" s="35">
        <v>21890</v>
      </c>
      <c r="BQ10" s="35">
        <v>50151</v>
      </c>
      <c r="BR10" s="35">
        <v>0</v>
      </c>
      <c r="BS10" s="35">
        <v>0</v>
      </c>
      <c r="BT10" s="38">
        <f t="shared" si="0"/>
        <v>38454</v>
      </c>
      <c r="BU10" s="38">
        <f t="shared" si="1"/>
        <v>1632808973</v>
      </c>
      <c r="BV10" s="38">
        <f t="shared" si="2"/>
        <v>42461.355723721848</v>
      </c>
      <c r="BW10" s="38">
        <f t="shared" si="3"/>
        <v>2021.9693201772309</v>
      </c>
      <c r="BX10" s="35">
        <v>5468</v>
      </c>
      <c r="BY10" s="35">
        <v>52402</v>
      </c>
      <c r="BZ10" s="35">
        <v>0</v>
      </c>
      <c r="CA10" s="35">
        <v>0</v>
      </c>
    </row>
    <row r="11" spans="1:79">
      <c r="A11" s="29">
        <f t="shared" si="4"/>
        <v>10</v>
      </c>
      <c r="B11" s="30" t="s">
        <v>314</v>
      </c>
      <c r="C11" s="29" t="s">
        <v>314</v>
      </c>
      <c r="D11" s="31" t="s">
        <v>114</v>
      </c>
      <c r="E11" s="31" t="s">
        <v>468</v>
      </c>
      <c r="F11" s="31" t="s">
        <v>469</v>
      </c>
      <c r="G11" s="31" t="s">
        <v>470</v>
      </c>
      <c r="H11" s="31" t="s">
        <v>471</v>
      </c>
      <c r="I11" s="31" t="s">
        <v>472</v>
      </c>
      <c r="J11" s="31" t="s">
        <v>395</v>
      </c>
      <c r="K11" s="31" t="s">
        <v>387</v>
      </c>
      <c r="L11" s="31" t="s">
        <v>473</v>
      </c>
      <c r="M11" s="32">
        <v>33700</v>
      </c>
      <c r="N11" s="33">
        <v>35571</v>
      </c>
      <c r="O11" s="34">
        <v>43500</v>
      </c>
      <c r="P11" s="35">
        <v>0</v>
      </c>
      <c r="Q11" s="35">
        <v>0</v>
      </c>
      <c r="R11" s="36">
        <v>28</v>
      </c>
      <c r="S11" s="32">
        <v>1203.5714285714287</v>
      </c>
      <c r="T11" s="33">
        <v>1270.3928571428571</v>
      </c>
      <c r="U11" s="34">
        <v>1553.5714285714287</v>
      </c>
      <c r="V11" s="35">
        <v>0</v>
      </c>
      <c r="W11" s="35">
        <v>0</v>
      </c>
      <c r="X11" s="36">
        <v>345</v>
      </c>
      <c r="Y11" s="36">
        <v>31849</v>
      </c>
      <c r="Z11" s="36">
        <v>2</v>
      </c>
      <c r="AA11" s="36">
        <v>18000</v>
      </c>
      <c r="AB11" s="37">
        <v>3115</v>
      </c>
      <c r="AC11" s="37">
        <v>34732</v>
      </c>
      <c r="AD11" s="37">
        <v>200</v>
      </c>
      <c r="AE11" s="37">
        <v>18000</v>
      </c>
      <c r="AF11" s="36">
        <v>856</v>
      </c>
      <c r="AG11" s="36">
        <v>35571</v>
      </c>
      <c r="AH11" s="36">
        <v>0</v>
      </c>
      <c r="AI11" s="36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99</v>
      </c>
      <c r="AO11" s="37">
        <v>31000</v>
      </c>
      <c r="AP11" s="37">
        <v>0</v>
      </c>
      <c r="AQ11" s="37">
        <v>0</v>
      </c>
      <c r="AR11" s="37">
        <v>17</v>
      </c>
      <c r="AS11" s="37">
        <v>31000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35">
        <v>18</v>
      </c>
      <c r="BE11" s="35">
        <v>33790</v>
      </c>
      <c r="BF11" s="35">
        <v>0</v>
      </c>
      <c r="BG11" s="35">
        <v>0</v>
      </c>
      <c r="BH11" s="35">
        <v>255</v>
      </c>
      <c r="BI11" s="35">
        <v>33128</v>
      </c>
      <c r="BJ11" s="35">
        <v>15</v>
      </c>
      <c r="BK11" s="35">
        <v>14110</v>
      </c>
      <c r="BL11" s="35">
        <v>132</v>
      </c>
      <c r="BM11" s="35">
        <v>33278</v>
      </c>
      <c r="BN11" s="35">
        <v>0</v>
      </c>
      <c r="BO11" s="35">
        <v>0</v>
      </c>
      <c r="BP11" s="35">
        <v>433</v>
      </c>
      <c r="BQ11" s="35">
        <v>33236</v>
      </c>
      <c r="BR11" s="35">
        <v>15</v>
      </c>
      <c r="BS11" s="35">
        <v>14110</v>
      </c>
      <c r="BT11" s="38">
        <f t="shared" si="0"/>
        <v>868</v>
      </c>
      <c r="BU11" s="38">
        <f t="shared" si="1"/>
        <v>27688632</v>
      </c>
      <c r="BV11" s="38">
        <f t="shared" si="2"/>
        <v>31899.345622119814</v>
      </c>
      <c r="BW11" s="38">
        <f t="shared" si="3"/>
        <v>1139.2623436471363</v>
      </c>
      <c r="BX11" s="35">
        <v>0</v>
      </c>
      <c r="BY11" s="35">
        <v>0</v>
      </c>
      <c r="BZ11" s="35">
        <v>0</v>
      </c>
      <c r="CA11" s="35">
        <v>0</v>
      </c>
    </row>
    <row r="12" spans="1:79">
      <c r="A12" s="29">
        <f t="shared" si="4"/>
        <v>11</v>
      </c>
      <c r="B12" s="30" t="s">
        <v>314</v>
      </c>
      <c r="C12" s="29" t="s">
        <v>314</v>
      </c>
      <c r="D12" s="31" t="s">
        <v>114</v>
      </c>
      <c r="E12" s="31" t="s">
        <v>468</v>
      </c>
      <c r="F12" s="31" t="s">
        <v>474</v>
      </c>
      <c r="G12" s="31" t="s">
        <v>475</v>
      </c>
      <c r="H12" s="31" t="s">
        <v>476</v>
      </c>
      <c r="I12" s="31" t="s">
        <v>477</v>
      </c>
      <c r="J12" s="31" t="s">
        <v>365</v>
      </c>
      <c r="K12" s="31" t="s">
        <v>387</v>
      </c>
      <c r="L12" s="31" t="s">
        <v>473</v>
      </c>
      <c r="M12" s="32">
        <v>33000</v>
      </c>
      <c r="N12" s="33">
        <v>35032</v>
      </c>
      <c r="O12" s="34">
        <v>43900</v>
      </c>
      <c r="P12" s="35">
        <v>0</v>
      </c>
      <c r="Q12" s="35">
        <v>0</v>
      </c>
      <c r="R12" s="36">
        <v>28</v>
      </c>
      <c r="S12" s="32">
        <v>1178.5714285714287</v>
      </c>
      <c r="T12" s="33">
        <v>1251.1428571428571</v>
      </c>
      <c r="U12" s="34">
        <v>1567.8571428571429</v>
      </c>
      <c r="V12" s="35">
        <v>0</v>
      </c>
      <c r="W12" s="35">
        <v>0</v>
      </c>
      <c r="X12" s="36">
        <v>195</v>
      </c>
      <c r="Y12" s="36">
        <v>31862</v>
      </c>
      <c r="Z12" s="36">
        <v>0</v>
      </c>
      <c r="AA12" s="36">
        <v>0</v>
      </c>
      <c r="AB12" s="37">
        <v>1429</v>
      </c>
      <c r="AC12" s="37">
        <v>34202</v>
      </c>
      <c r="AD12" s="37">
        <v>0</v>
      </c>
      <c r="AE12" s="37">
        <v>0</v>
      </c>
      <c r="AF12" s="36">
        <v>508</v>
      </c>
      <c r="AG12" s="36">
        <v>35032</v>
      </c>
      <c r="AH12" s="36">
        <v>0</v>
      </c>
      <c r="AI12" s="36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110</v>
      </c>
      <c r="AO12" s="37">
        <v>31000</v>
      </c>
      <c r="AP12" s="37">
        <v>0</v>
      </c>
      <c r="AQ12" s="37">
        <v>0</v>
      </c>
      <c r="AR12" s="37">
        <v>18</v>
      </c>
      <c r="AS12" s="37">
        <v>31000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41"/>
      <c r="BA12" s="41"/>
      <c r="BB12" s="41"/>
      <c r="BC12" s="41"/>
      <c r="BD12" s="35">
        <v>3</v>
      </c>
      <c r="BE12" s="35">
        <v>33790</v>
      </c>
      <c r="BF12" s="35">
        <v>0</v>
      </c>
      <c r="BG12" s="35">
        <v>0</v>
      </c>
      <c r="BH12" s="35">
        <v>217</v>
      </c>
      <c r="BI12" s="35">
        <v>33510</v>
      </c>
      <c r="BJ12" s="35">
        <v>0</v>
      </c>
      <c r="BK12" s="35">
        <v>0</v>
      </c>
      <c r="BL12" s="35">
        <v>115</v>
      </c>
      <c r="BM12" s="35">
        <v>33379</v>
      </c>
      <c r="BN12" s="35">
        <v>0</v>
      </c>
      <c r="BO12" s="35">
        <v>0</v>
      </c>
      <c r="BP12" s="35">
        <v>415</v>
      </c>
      <c r="BQ12" s="35">
        <v>33530</v>
      </c>
      <c r="BR12" s="35">
        <v>0</v>
      </c>
      <c r="BS12" s="35">
        <v>0</v>
      </c>
      <c r="BT12" s="38">
        <f t="shared" si="0"/>
        <v>750</v>
      </c>
      <c r="BU12" s="38">
        <f t="shared" si="1"/>
        <v>25058998</v>
      </c>
      <c r="BV12" s="38">
        <f t="shared" si="2"/>
        <v>33411.997333333333</v>
      </c>
      <c r="BW12" s="38">
        <f t="shared" si="3"/>
        <v>1193.2856190476191</v>
      </c>
      <c r="BX12" s="35">
        <v>0</v>
      </c>
      <c r="BY12" s="35">
        <v>0</v>
      </c>
      <c r="BZ12" s="35">
        <v>0</v>
      </c>
      <c r="CA12" s="35">
        <v>0</v>
      </c>
    </row>
    <row r="13" spans="1:79">
      <c r="A13" s="29">
        <f t="shared" si="4"/>
        <v>12</v>
      </c>
      <c r="B13" s="30" t="s">
        <v>314</v>
      </c>
      <c r="C13" s="29" t="s">
        <v>314</v>
      </c>
      <c r="D13" s="31" t="s">
        <v>114</v>
      </c>
      <c r="E13" s="31" t="s">
        <v>468</v>
      </c>
      <c r="F13" s="31" t="s">
        <v>478</v>
      </c>
      <c r="G13" s="31" t="s">
        <v>479</v>
      </c>
      <c r="H13" s="31" t="s">
        <v>480</v>
      </c>
      <c r="I13" s="31" t="s">
        <v>472</v>
      </c>
      <c r="J13" s="31" t="s">
        <v>386</v>
      </c>
      <c r="K13" s="31" t="s">
        <v>481</v>
      </c>
      <c r="L13" s="31" t="s">
        <v>482</v>
      </c>
      <c r="M13" s="32">
        <v>54678</v>
      </c>
      <c r="N13" s="33">
        <v>58234</v>
      </c>
      <c r="O13" s="34">
        <v>64122</v>
      </c>
      <c r="P13" s="42">
        <v>0</v>
      </c>
      <c r="Q13" s="42">
        <v>0</v>
      </c>
      <c r="R13" s="36">
        <v>30</v>
      </c>
      <c r="S13" s="32">
        <v>1822.6</v>
      </c>
      <c r="T13" s="33">
        <v>1941.1333333333334</v>
      </c>
      <c r="U13" s="34">
        <v>2137.4</v>
      </c>
      <c r="V13" s="42">
        <v>0</v>
      </c>
      <c r="W13" s="42">
        <v>0</v>
      </c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37">
        <v>11854</v>
      </c>
      <c r="AK13" s="37">
        <v>49523</v>
      </c>
      <c r="AL13" s="37">
        <v>0</v>
      </c>
      <c r="AM13" s="37">
        <v>0</v>
      </c>
      <c r="AN13" s="37">
        <v>3552</v>
      </c>
      <c r="AO13" s="37">
        <v>51623</v>
      </c>
      <c r="AP13" s="37">
        <v>0</v>
      </c>
      <c r="AQ13" s="37">
        <v>0</v>
      </c>
      <c r="AR13" s="37">
        <v>4715</v>
      </c>
      <c r="AS13" s="37">
        <v>53825</v>
      </c>
      <c r="AT13" s="37">
        <v>0</v>
      </c>
      <c r="AU13" s="37">
        <v>0</v>
      </c>
      <c r="AV13" s="37">
        <v>4420</v>
      </c>
      <c r="AW13" s="37">
        <v>54138</v>
      </c>
      <c r="AX13" s="37">
        <v>0</v>
      </c>
      <c r="AY13" s="37">
        <v>0</v>
      </c>
      <c r="AZ13" s="37">
        <v>5227</v>
      </c>
      <c r="BA13" s="37">
        <v>53292</v>
      </c>
      <c r="BB13" s="37">
        <v>0</v>
      </c>
      <c r="BC13" s="37">
        <v>0</v>
      </c>
      <c r="BD13" s="35">
        <v>3239</v>
      </c>
      <c r="BE13" s="35">
        <v>54702</v>
      </c>
      <c r="BF13" s="35">
        <v>0</v>
      </c>
      <c r="BG13" s="35">
        <v>0</v>
      </c>
      <c r="BH13" s="35">
        <v>5231</v>
      </c>
      <c r="BI13" s="35">
        <v>57756</v>
      </c>
      <c r="BJ13" s="35">
        <v>0</v>
      </c>
      <c r="BK13" s="35">
        <v>0</v>
      </c>
      <c r="BL13" s="35">
        <v>4168</v>
      </c>
      <c r="BM13" s="35">
        <v>58234</v>
      </c>
      <c r="BN13" s="35">
        <v>0</v>
      </c>
      <c r="BO13" s="35">
        <v>0</v>
      </c>
      <c r="BP13" s="35">
        <v>18779</v>
      </c>
      <c r="BQ13" s="35">
        <v>57437</v>
      </c>
      <c r="BR13" s="35">
        <v>0</v>
      </c>
      <c r="BS13" s="35">
        <v>0</v>
      </c>
      <c r="BT13" s="38">
        <f t="shared" si="0"/>
        <v>31417</v>
      </c>
      <c r="BU13" s="38">
        <f t="shared" si="1"/>
        <v>1623508312</v>
      </c>
      <c r="BV13" s="38">
        <f t="shared" si="2"/>
        <v>51676.108858261454</v>
      </c>
      <c r="BW13" s="38">
        <f t="shared" si="3"/>
        <v>1722.5369619420485</v>
      </c>
      <c r="BX13" s="35">
        <v>3327</v>
      </c>
      <c r="BY13" s="35">
        <v>63117</v>
      </c>
      <c r="BZ13" s="35">
        <v>0</v>
      </c>
      <c r="CA13" s="35">
        <v>0</v>
      </c>
    </row>
    <row r="14" spans="1:79">
      <c r="A14" s="29">
        <f t="shared" si="4"/>
        <v>13</v>
      </c>
      <c r="B14" s="30" t="s">
        <v>314</v>
      </c>
      <c r="C14" s="29" t="s">
        <v>314</v>
      </c>
      <c r="D14" s="31" t="s">
        <v>114</v>
      </c>
      <c r="E14" s="31" t="s">
        <v>468</v>
      </c>
      <c r="F14" s="31" t="s">
        <v>483</v>
      </c>
      <c r="G14" s="31" t="s">
        <v>484</v>
      </c>
      <c r="H14" s="31" t="s">
        <v>485</v>
      </c>
      <c r="I14" s="31" t="s">
        <v>477</v>
      </c>
      <c r="J14" s="31" t="s">
        <v>365</v>
      </c>
      <c r="K14" s="31" t="s">
        <v>359</v>
      </c>
      <c r="L14" s="31" t="s">
        <v>430</v>
      </c>
      <c r="M14" s="32">
        <v>44267</v>
      </c>
      <c r="N14" s="33">
        <v>48140</v>
      </c>
      <c r="O14" s="34">
        <v>59369</v>
      </c>
      <c r="P14" s="35">
        <v>0</v>
      </c>
      <c r="Q14" s="35">
        <v>0</v>
      </c>
      <c r="R14" s="36">
        <v>21</v>
      </c>
      <c r="S14" s="32">
        <v>2107.9523809523807</v>
      </c>
      <c r="T14" s="33">
        <v>2292.3809523809523</v>
      </c>
      <c r="U14" s="34">
        <v>2827.0952380952381</v>
      </c>
      <c r="V14" s="35">
        <v>0</v>
      </c>
      <c r="W14" s="35">
        <v>0</v>
      </c>
      <c r="X14" s="36">
        <v>340764</v>
      </c>
      <c r="Y14" s="36">
        <v>39146</v>
      </c>
      <c r="Z14" s="36">
        <v>3695</v>
      </c>
      <c r="AA14" s="36">
        <v>37357</v>
      </c>
      <c r="AB14" s="37">
        <v>305831</v>
      </c>
      <c r="AC14" s="37">
        <v>40934</v>
      </c>
      <c r="AD14" s="37">
        <v>4020</v>
      </c>
      <c r="AE14" s="37">
        <v>37678</v>
      </c>
      <c r="AF14" s="36">
        <v>277250</v>
      </c>
      <c r="AG14" s="36">
        <v>43383</v>
      </c>
      <c r="AH14" s="36">
        <v>4414</v>
      </c>
      <c r="AI14" s="36">
        <v>38264</v>
      </c>
      <c r="AJ14" s="37">
        <v>218287</v>
      </c>
      <c r="AK14" s="37">
        <v>46065</v>
      </c>
      <c r="AL14" s="37">
        <v>3800</v>
      </c>
      <c r="AM14" s="37">
        <v>39699</v>
      </c>
      <c r="AN14" s="37">
        <v>39730</v>
      </c>
      <c r="AO14" s="37">
        <v>51458</v>
      </c>
      <c r="AP14" s="37">
        <v>538</v>
      </c>
      <c r="AQ14" s="37">
        <v>41195</v>
      </c>
      <c r="AR14" s="37">
        <v>98074</v>
      </c>
      <c r="AS14" s="37">
        <v>46268</v>
      </c>
      <c r="AT14" s="37">
        <v>627</v>
      </c>
      <c r="AU14" s="37">
        <v>36064</v>
      </c>
      <c r="AV14" s="37">
        <v>72973</v>
      </c>
      <c r="AW14" s="37">
        <v>45808</v>
      </c>
      <c r="AX14" s="37">
        <v>377</v>
      </c>
      <c r="AY14" s="37">
        <v>35780</v>
      </c>
      <c r="AZ14" s="37">
        <v>79600</v>
      </c>
      <c r="BA14" s="37">
        <v>45410</v>
      </c>
      <c r="BB14" s="37">
        <v>460</v>
      </c>
      <c r="BC14" s="37">
        <v>35176</v>
      </c>
      <c r="BD14" s="35">
        <v>67755</v>
      </c>
      <c r="BE14" s="35">
        <v>44814</v>
      </c>
      <c r="BF14" s="35">
        <v>426</v>
      </c>
      <c r="BG14" s="35">
        <v>35176</v>
      </c>
      <c r="BH14" s="35">
        <v>58585</v>
      </c>
      <c r="BI14" s="35">
        <v>48466</v>
      </c>
      <c r="BJ14" s="35">
        <v>350</v>
      </c>
      <c r="BK14" s="35">
        <v>37199</v>
      </c>
      <c r="BL14" s="35">
        <v>51230</v>
      </c>
      <c r="BM14" s="35">
        <v>49098</v>
      </c>
      <c r="BN14" s="35">
        <v>0</v>
      </c>
      <c r="BO14" s="35">
        <v>0</v>
      </c>
      <c r="BP14" s="35">
        <v>277298</v>
      </c>
      <c r="BQ14" s="35">
        <v>47573</v>
      </c>
      <c r="BR14" s="35">
        <v>776</v>
      </c>
      <c r="BS14" s="35">
        <v>36088</v>
      </c>
      <c r="BT14" s="38">
        <f t="shared" si="0"/>
        <v>456420</v>
      </c>
      <c r="BU14" s="38">
        <f t="shared" si="1"/>
        <v>18602690387</v>
      </c>
      <c r="BV14" s="38">
        <f t="shared" si="2"/>
        <v>40757.833545856884</v>
      </c>
      <c r="BW14" s="38">
        <f t="shared" si="3"/>
        <v>1940.8492164693755</v>
      </c>
      <c r="BX14" s="35">
        <v>24835</v>
      </c>
      <c r="BY14" s="35">
        <v>51471</v>
      </c>
      <c r="BZ14" s="35">
        <v>0</v>
      </c>
      <c r="CA14" s="35">
        <v>0</v>
      </c>
    </row>
    <row r="15" spans="1:79">
      <c r="A15" s="29">
        <f t="shared" si="4"/>
        <v>14</v>
      </c>
      <c r="B15" s="30" t="s">
        <v>314</v>
      </c>
      <c r="C15" s="29" t="s">
        <v>314</v>
      </c>
      <c r="D15" s="31" t="s">
        <v>114</v>
      </c>
      <c r="E15" s="31" t="s">
        <v>468</v>
      </c>
      <c r="F15" s="31" t="s">
        <v>486</v>
      </c>
      <c r="G15" s="31" t="s">
        <v>487</v>
      </c>
      <c r="H15" s="31" t="s">
        <v>488</v>
      </c>
      <c r="I15" s="31" t="s">
        <v>489</v>
      </c>
      <c r="J15" s="31" t="s">
        <v>395</v>
      </c>
      <c r="K15" s="31" t="s">
        <v>387</v>
      </c>
      <c r="L15" s="31" t="s">
        <v>430</v>
      </c>
      <c r="M15" s="32">
        <v>47027</v>
      </c>
      <c r="N15" s="33">
        <v>57835</v>
      </c>
      <c r="O15" s="34">
        <v>63416</v>
      </c>
      <c r="P15" s="35">
        <v>0</v>
      </c>
      <c r="Q15" s="35">
        <v>0</v>
      </c>
      <c r="R15" s="36">
        <v>28</v>
      </c>
      <c r="S15" s="32">
        <v>1679.5357142857142</v>
      </c>
      <c r="T15" s="33">
        <v>2065.5357142857142</v>
      </c>
      <c r="U15" s="34">
        <v>2264.8571428571427</v>
      </c>
      <c r="V15" s="35">
        <v>0</v>
      </c>
      <c r="W15" s="35">
        <v>0</v>
      </c>
      <c r="X15" s="36">
        <v>267722</v>
      </c>
      <c r="Y15" s="36">
        <v>43531</v>
      </c>
      <c r="Z15" s="36">
        <v>4423</v>
      </c>
      <c r="AA15" s="36">
        <v>40039</v>
      </c>
      <c r="AB15" s="37">
        <v>344748</v>
      </c>
      <c r="AC15" s="37">
        <v>43826</v>
      </c>
      <c r="AD15" s="37">
        <v>4876</v>
      </c>
      <c r="AE15" s="37">
        <v>40604</v>
      </c>
      <c r="AF15" s="36">
        <v>302153</v>
      </c>
      <c r="AG15" s="36">
        <v>46342</v>
      </c>
      <c r="AH15" s="36">
        <v>5391</v>
      </c>
      <c r="AI15" s="36">
        <v>40918</v>
      </c>
      <c r="AJ15" s="37">
        <v>266907</v>
      </c>
      <c r="AK15" s="37">
        <v>45832</v>
      </c>
      <c r="AL15" s="37">
        <v>4397</v>
      </c>
      <c r="AM15" s="37">
        <v>39086</v>
      </c>
      <c r="AN15" s="37">
        <v>46171</v>
      </c>
      <c r="AO15" s="37">
        <v>53265</v>
      </c>
      <c r="AP15" s="37">
        <v>781</v>
      </c>
      <c r="AQ15" s="37">
        <v>38458</v>
      </c>
      <c r="AR15" s="37">
        <v>89696</v>
      </c>
      <c r="AS15" s="37">
        <v>53812</v>
      </c>
      <c r="AT15" s="37">
        <v>912</v>
      </c>
      <c r="AU15" s="37">
        <v>41894</v>
      </c>
      <c r="AV15" s="37">
        <v>93544</v>
      </c>
      <c r="AW15" s="37">
        <v>54750</v>
      </c>
      <c r="AX15" s="37">
        <v>1098</v>
      </c>
      <c r="AY15" s="37">
        <v>42272</v>
      </c>
      <c r="AZ15" s="37">
        <v>100632</v>
      </c>
      <c r="BA15" s="37">
        <v>54177</v>
      </c>
      <c r="BB15" s="37">
        <v>1028</v>
      </c>
      <c r="BC15" s="37">
        <v>42906</v>
      </c>
      <c r="BD15" s="35">
        <v>52381</v>
      </c>
      <c r="BE15" s="35">
        <v>54873</v>
      </c>
      <c r="BF15" s="35">
        <v>1045</v>
      </c>
      <c r="BG15" s="35">
        <v>43366</v>
      </c>
      <c r="BH15" s="35">
        <v>96010</v>
      </c>
      <c r="BI15" s="35">
        <v>58024</v>
      </c>
      <c r="BJ15" s="35">
        <v>1163</v>
      </c>
      <c r="BK15" s="35">
        <v>45955</v>
      </c>
      <c r="BL15" s="35">
        <v>74296</v>
      </c>
      <c r="BM15" s="35">
        <v>57666</v>
      </c>
      <c r="BN15" s="35">
        <v>1018</v>
      </c>
      <c r="BO15" s="35">
        <v>46464</v>
      </c>
      <c r="BP15" s="35">
        <v>311100</v>
      </c>
      <c r="BQ15" s="35">
        <v>57354</v>
      </c>
      <c r="BR15" s="35">
        <v>4350</v>
      </c>
      <c r="BS15" s="35">
        <v>45729</v>
      </c>
      <c r="BT15" s="38">
        <f t="shared" si="0"/>
        <v>541363</v>
      </c>
      <c r="BU15" s="38">
        <f t="shared" si="1"/>
        <v>28043158667</v>
      </c>
      <c r="BV15" s="38">
        <f t="shared" si="2"/>
        <v>51801.025683321539</v>
      </c>
      <c r="BW15" s="38">
        <f t="shared" si="3"/>
        <v>1850.0366315471979</v>
      </c>
      <c r="BX15" s="35">
        <v>45729</v>
      </c>
      <c r="BY15" s="35">
        <v>61851</v>
      </c>
      <c r="BZ15" s="35">
        <v>773</v>
      </c>
      <c r="CA15" s="35">
        <v>47012</v>
      </c>
    </row>
    <row r="16" spans="1:79">
      <c r="A16" s="29">
        <f t="shared" si="4"/>
        <v>15</v>
      </c>
      <c r="B16" s="30" t="s">
        <v>314</v>
      </c>
      <c r="C16" s="29" t="s">
        <v>314</v>
      </c>
      <c r="D16" s="31" t="s">
        <v>114</v>
      </c>
      <c r="E16" s="31" t="s">
        <v>468</v>
      </c>
      <c r="F16" s="31" t="s">
        <v>490</v>
      </c>
      <c r="G16" s="31" t="s">
        <v>491</v>
      </c>
      <c r="H16" s="31" t="s">
        <v>492</v>
      </c>
      <c r="I16" s="31" t="s">
        <v>493</v>
      </c>
      <c r="J16" s="31" t="s">
        <v>358</v>
      </c>
      <c r="K16" s="31" t="s">
        <v>376</v>
      </c>
      <c r="L16" s="31" t="s">
        <v>360</v>
      </c>
      <c r="M16" s="32">
        <v>24099</v>
      </c>
      <c r="N16" s="33">
        <v>29143</v>
      </c>
      <c r="O16" s="34">
        <v>33150</v>
      </c>
      <c r="P16" s="35">
        <v>0</v>
      </c>
      <c r="Q16" s="35">
        <v>0</v>
      </c>
      <c r="R16" s="36">
        <v>21</v>
      </c>
      <c r="S16" s="32">
        <v>1147.5714285714287</v>
      </c>
      <c r="T16" s="33">
        <v>1387.7619047619048</v>
      </c>
      <c r="U16" s="34">
        <v>1578.5714285714287</v>
      </c>
      <c r="V16" s="35">
        <v>0</v>
      </c>
      <c r="W16" s="35">
        <v>0</v>
      </c>
      <c r="X16" s="40"/>
      <c r="Y16" s="40"/>
      <c r="Z16" s="40"/>
      <c r="AA16" s="40"/>
      <c r="AB16" s="41"/>
      <c r="AC16" s="41"/>
      <c r="AD16" s="41"/>
      <c r="AE16" s="41"/>
      <c r="AF16" s="40"/>
      <c r="AG16" s="40"/>
      <c r="AH16" s="40"/>
      <c r="AI16" s="40"/>
      <c r="AJ16" s="41"/>
      <c r="AK16" s="41"/>
      <c r="AL16" s="41"/>
      <c r="AM16" s="41"/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2134</v>
      </c>
      <c r="AW16" s="37">
        <v>29143</v>
      </c>
      <c r="AX16" s="37">
        <v>0</v>
      </c>
      <c r="AY16" s="37">
        <v>0</v>
      </c>
      <c r="AZ16" s="37">
        <v>250</v>
      </c>
      <c r="BA16" s="37">
        <v>25910</v>
      </c>
      <c r="BB16" s="37">
        <v>0</v>
      </c>
      <c r="BC16" s="37">
        <v>0</v>
      </c>
      <c r="BD16" s="42">
        <v>364</v>
      </c>
      <c r="BE16" s="42">
        <v>27939</v>
      </c>
      <c r="BF16" s="42">
        <v>0</v>
      </c>
      <c r="BG16" s="42">
        <v>0</v>
      </c>
      <c r="BH16" s="35">
        <v>466</v>
      </c>
      <c r="BI16" s="35">
        <v>31376</v>
      </c>
      <c r="BJ16" s="35">
        <v>0</v>
      </c>
      <c r="BK16" s="35">
        <v>0</v>
      </c>
      <c r="BL16" s="42">
        <v>601</v>
      </c>
      <c r="BM16" s="42">
        <v>31158</v>
      </c>
      <c r="BN16" s="42">
        <v>0</v>
      </c>
      <c r="BO16" s="42">
        <v>0</v>
      </c>
      <c r="BP16" s="35">
        <v>2168</v>
      </c>
      <c r="BQ16" s="35">
        <v>30675</v>
      </c>
      <c r="BR16" s="35">
        <v>0</v>
      </c>
      <c r="BS16" s="35">
        <v>0</v>
      </c>
      <c r="BT16" s="38">
        <f t="shared" si="0"/>
        <v>3599</v>
      </c>
      <c r="BU16" s="38">
        <f t="shared" si="1"/>
        <v>99878877</v>
      </c>
      <c r="BV16" s="38">
        <f t="shared" si="2"/>
        <v>27751.841344818004</v>
      </c>
      <c r="BW16" s="38">
        <f t="shared" si="3"/>
        <v>1321.5162545151429</v>
      </c>
      <c r="BX16" s="42">
        <v>817</v>
      </c>
      <c r="BY16" s="42">
        <v>34644</v>
      </c>
      <c r="BZ16" s="42">
        <v>0</v>
      </c>
      <c r="CA16" s="42">
        <v>0</v>
      </c>
    </row>
    <row r="17" spans="1:79">
      <c r="A17" s="29">
        <f t="shared" si="4"/>
        <v>16</v>
      </c>
      <c r="B17" s="30" t="s">
        <v>314</v>
      </c>
      <c r="C17" s="29" t="s">
        <v>314</v>
      </c>
      <c r="D17" s="31" t="s">
        <v>114</v>
      </c>
      <c r="E17" s="31" t="s">
        <v>468</v>
      </c>
      <c r="F17" s="31" t="s">
        <v>494</v>
      </c>
      <c r="G17" s="31" t="s">
        <v>495</v>
      </c>
      <c r="H17" s="31" t="s">
        <v>496</v>
      </c>
      <c r="I17" s="31" t="s">
        <v>489</v>
      </c>
      <c r="J17" s="31" t="s">
        <v>386</v>
      </c>
      <c r="K17" s="31" t="s">
        <v>497</v>
      </c>
      <c r="L17" s="31" t="s">
        <v>448</v>
      </c>
      <c r="M17" s="32">
        <v>40560</v>
      </c>
      <c r="N17" s="33">
        <v>42735</v>
      </c>
      <c r="O17" s="34">
        <v>42994</v>
      </c>
      <c r="P17" s="39"/>
      <c r="Q17" s="39"/>
      <c r="R17" s="36">
        <v>28</v>
      </c>
      <c r="S17" s="32">
        <v>1448.5714285714287</v>
      </c>
      <c r="T17" s="33">
        <v>1526.25</v>
      </c>
      <c r="U17" s="34">
        <v>1535.5</v>
      </c>
      <c r="V17" s="39"/>
      <c r="W17" s="39"/>
      <c r="X17" s="40"/>
      <c r="Y17" s="40"/>
      <c r="Z17" s="40"/>
      <c r="AA17" s="40"/>
      <c r="AB17" s="41"/>
      <c r="AC17" s="41"/>
      <c r="AD17" s="41"/>
      <c r="AE17" s="41"/>
      <c r="AF17" s="40"/>
      <c r="AG17" s="40"/>
      <c r="AH17" s="40"/>
      <c r="AI17" s="40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5">
        <v>1011</v>
      </c>
      <c r="BE17" s="35">
        <v>42416</v>
      </c>
      <c r="BF17" s="35">
        <v>0</v>
      </c>
      <c r="BG17" s="35">
        <v>0</v>
      </c>
      <c r="BH17" s="35">
        <v>1380</v>
      </c>
      <c r="BI17" s="35">
        <v>42735</v>
      </c>
      <c r="BJ17" s="35">
        <v>0</v>
      </c>
      <c r="BK17" s="35">
        <v>0</v>
      </c>
      <c r="BL17" s="35">
        <v>782</v>
      </c>
      <c r="BM17" s="35">
        <v>42359</v>
      </c>
      <c r="BN17" s="35">
        <v>0</v>
      </c>
      <c r="BO17" s="35">
        <v>0</v>
      </c>
      <c r="BP17" s="35">
        <v>3489</v>
      </c>
      <c r="BQ17" s="35">
        <v>42550</v>
      </c>
      <c r="BR17" s="35">
        <v>0</v>
      </c>
      <c r="BS17" s="35">
        <v>0</v>
      </c>
      <c r="BT17" s="38">
        <f t="shared" si="0"/>
        <v>6662</v>
      </c>
      <c r="BU17" s="38">
        <f t="shared" si="1"/>
        <v>240599415</v>
      </c>
      <c r="BV17" s="38">
        <f t="shared" si="2"/>
        <v>36115.192885019511</v>
      </c>
      <c r="BW17" s="38">
        <f t="shared" si="3"/>
        <v>1289.8283173221255</v>
      </c>
      <c r="BX17" s="35">
        <v>445</v>
      </c>
      <c r="BY17" s="35">
        <v>42834</v>
      </c>
      <c r="BZ17" s="35">
        <v>0</v>
      </c>
      <c r="CA17" s="35">
        <v>0</v>
      </c>
    </row>
    <row r="18" spans="1:79">
      <c r="A18" s="29">
        <f t="shared" si="4"/>
        <v>17</v>
      </c>
      <c r="B18" s="30" t="s">
        <v>314</v>
      </c>
      <c r="C18" s="29" t="s">
        <v>314</v>
      </c>
      <c r="D18" s="31" t="s">
        <v>114</v>
      </c>
      <c r="E18" s="31" t="s">
        <v>468</v>
      </c>
      <c r="F18" s="31" t="s">
        <v>498</v>
      </c>
      <c r="G18" s="31" t="s">
        <v>499</v>
      </c>
      <c r="H18" s="31" t="s">
        <v>500</v>
      </c>
      <c r="I18" s="31" t="s">
        <v>477</v>
      </c>
      <c r="J18" s="31" t="s">
        <v>365</v>
      </c>
      <c r="K18" s="31" t="s">
        <v>359</v>
      </c>
      <c r="L18" s="31" t="s">
        <v>501</v>
      </c>
      <c r="M18" s="32">
        <v>27186</v>
      </c>
      <c r="N18" s="33">
        <v>42726</v>
      </c>
      <c r="O18" s="34">
        <v>49840</v>
      </c>
      <c r="P18" s="35">
        <v>0</v>
      </c>
      <c r="Q18" s="35">
        <v>0</v>
      </c>
      <c r="R18" s="36">
        <v>21</v>
      </c>
      <c r="S18" s="32">
        <v>1294.5714285714287</v>
      </c>
      <c r="T18" s="33">
        <v>2034.5714285714287</v>
      </c>
      <c r="U18" s="34">
        <v>2373.3333333333335</v>
      </c>
      <c r="V18" s="35">
        <v>0</v>
      </c>
      <c r="W18" s="35">
        <v>0</v>
      </c>
      <c r="X18" s="36">
        <v>18478</v>
      </c>
      <c r="Y18" s="36">
        <v>35283</v>
      </c>
      <c r="Z18" s="36">
        <v>1515</v>
      </c>
      <c r="AA18" s="36">
        <v>23005</v>
      </c>
      <c r="AB18" s="37">
        <v>14671</v>
      </c>
      <c r="AC18" s="37">
        <v>34695</v>
      </c>
      <c r="AD18" s="37">
        <v>565</v>
      </c>
      <c r="AE18" s="37">
        <v>17923</v>
      </c>
      <c r="AF18" s="36">
        <v>20801</v>
      </c>
      <c r="AG18" s="36">
        <v>35324</v>
      </c>
      <c r="AH18" s="36">
        <v>1241</v>
      </c>
      <c r="AI18" s="36">
        <v>16046</v>
      </c>
      <c r="AJ18" s="37">
        <v>11203</v>
      </c>
      <c r="AK18" s="37">
        <v>36150</v>
      </c>
      <c r="AL18" s="37">
        <v>398</v>
      </c>
      <c r="AM18" s="37">
        <v>21414</v>
      </c>
      <c r="AN18" s="37">
        <v>2823</v>
      </c>
      <c r="AO18" s="37">
        <v>37961</v>
      </c>
      <c r="AP18" s="37">
        <v>46</v>
      </c>
      <c r="AQ18" s="37">
        <v>27521</v>
      </c>
      <c r="AR18" s="37">
        <v>2889</v>
      </c>
      <c r="AS18" s="37">
        <v>37922</v>
      </c>
      <c r="AT18" s="37">
        <v>5</v>
      </c>
      <c r="AU18" s="37">
        <v>27078</v>
      </c>
      <c r="AV18" s="37">
        <v>2761</v>
      </c>
      <c r="AW18" s="37">
        <v>40120</v>
      </c>
      <c r="AX18" s="37">
        <v>38</v>
      </c>
      <c r="AY18" s="37">
        <v>29254</v>
      </c>
      <c r="AZ18" s="37">
        <v>2365</v>
      </c>
      <c r="BA18" s="37">
        <v>40915</v>
      </c>
      <c r="BB18" s="37">
        <v>22</v>
      </c>
      <c r="BC18" s="37">
        <v>27127</v>
      </c>
      <c r="BD18" s="35">
        <v>2845</v>
      </c>
      <c r="BE18" s="35">
        <v>40998</v>
      </c>
      <c r="BF18" s="35">
        <v>63</v>
      </c>
      <c r="BG18" s="35">
        <v>27615</v>
      </c>
      <c r="BH18" s="35">
        <v>2722</v>
      </c>
      <c r="BI18" s="35">
        <v>40986</v>
      </c>
      <c r="BJ18" s="35">
        <v>104</v>
      </c>
      <c r="BK18" s="35">
        <v>26560</v>
      </c>
      <c r="BL18" s="35">
        <v>2012</v>
      </c>
      <c r="BM18" s="35">
        <v>40988</v>
      </c>
      <c r="BN18" s="35">
        <v>174</v>
      </c>
      <c r="BO18" s="35">
        <v>26717</v>
      </c>
      <c r="BP18" s="35">
        <v>9988</v>
      </c>
      <c r="BQ18" s="35">
        <v>41410</v>
      </c>
      <c r="BR18" s="35">
        <v>524</v>
      </c>
      <c r="BS18" s="35">
        <v>26958</v>
      </c>
      <c r="BT18" s="38">
        <f t="shared" si="0"/>
        <v>18432</v>
      </c>
      <c r="BU18" s="38">
        <f t="shared" si="1"/>
        <v>630955406</v>
      </c>
      <c r="BV18" s="38">
        <f t="shared" si="2"/>
        <v>34231.521592881945</v>
      </c>
      <c r="BW18" s="38">
        <f t="shared" si="3"/>
        <v>1630.0724568039022</v>
      </c>
      <c r="BX18" s="35">
        <v>2860</v>
      </c>
      <c r="BY18" s="35">
        <v>43048</v>
      </c>
      <c r="BZ18" s="35">
        <v>155</v>
      </c>
      <c r="CA18" s="35">
        <v>26912</v>
      </c>
    </row>
    <row r="19" spans="1:79">
      <c r="A19" s="29">
        <f t="shared" si="4"/>
        <v>18</v>
      </c>
      <c r="B19" s="30" t="s">
        <v>314</v>
      </c>
      <c r="C19" s="29" t="s">
        <v>314</v>
      </c>
      <c r="D19" s="31" t="s">
        <v>114</v>
      </c>
      <c r="E19" s="31" t="s">
        <v>468</v>
      </c>
      <c r="F19" s="31" t="s">
        <v>502</v>
      </c>
      <c r="G19" s="31" t="s">
        <v>503</v>
      </c>
      <c r="H19" s="31" t="s">
        <v>504</v>
      </c>
      <c r="I19" s="31" t="s">
        <v>505</v>
      </c>
      <c r="J19" s="31" t="s">
        <v>358</v>
      </c>
      <c r="K19" s="31" t="s">
        <v>506</v>
      </c>
      <c r="L19" s="31" t="s">
        <v>501</v>
      </c>
      <c r="M19" s="32">
        <v>31828</v>
      </c>
      <c r="N19" s="33">
        <v>49168</v>
      </c>
      <c r="O19" s="34">
        <v>53343</v>
      </c>
      <c r="P19" s="35">
        <v>0</v>
      </c>
      <c r="Q19" s="35">
        <v>0</v>
      </c>
      <c r="R19" s="36">
        <v>28</v>
      </c>
      <c r="S19" s="32">
        <v>1136.7142857142858</v>
      </c>
      <c r="T19" s="33">
        <v>1756</v>
      </c>
      <c r="U19" s="34">
        <v>1905.1071428571429</v>
      </c>
      <c r="V19" s="35">
        <v>0</v>
      </c>
      <c r="W19" s="35">
        <v>0</v>
      </c>
      <c r="X19" s="36">
        <v>87194</v>
      </c>
      <c r="Y19" s="36">
        <v>37597</v>
      </c>
      <c r="Z19" s="36">
        <v>8389</v>
      </c>
      <c r="AA19" s="36">
        <v>28633</v>
      </c>
      <c r="AB19" s="37">
        <v>115365</v>
      </c>
      <c r="AC19" s="37">
        <v>36935</v>
      </c>
      <c r="AD19" s="37">
        <v>5500</v>
      </c>
      <c r="AE19" s="37">
        <v>22304</v>
      </c>
      <c r="AF19" s="36">
        <v>139430</v>
      </c>
      <c r="AG19" s="36">
        <v>38131</v>
      </c>
      <c r="AH19" s="36">
        <v>8391</v>
      </c>
      <c r="AI19" s="36">
        <v>20461</v>
      </c>
      <c r="AJ19" s="37">
        <v>120864</v>
      </c>
      <c r="AK19" s="37">
        <v>40450</v>
      </c>
      <c r="AL19" s="37">
        <v>4719</v>
      </c>
      <c r="AM19" s="37">
        <v>19385</v>
      </c>
      <c r="AN19" s="37">
        <v>31278</v>
      </c>
      <c r="AO19" s="37">
        <v>42511</v>
      </c>
      <c r="AP19" s="37">
        <v>518</v>
      </c>
      <c r="AQ19" s="37">
        <v>24597</v>
      </c>
      <c r="AR19" s="37">
        <v>30426</v>
      </c>
      <c r="AS19" s="37">
        <v>42598</v>
      </c>
      <c r="AT19" s="37">
        <v>487</v>
      </c>
      <c r="AU19" s="37">
        <v>27317</v>
      </c>
      <c r="AV19" s="37">
        <v>33310</v>
      </c>
      <c r="AW19" s="37">
        <v>44731</v>
      </c>
      <c r="AX19" s="37">
        <v>688</v>
      </c>
      <c r="AY19" s="37">
        <v>25132</v>
      </c>
      <c r="AZ19" s="37">
        <v>33236</v>
      </c>
      <c r="BA19" s="37">
        <v>45851</v>
      </c>
      <c r="BB19" s="37">
        <v>509</v>
      </c>
      <c r="BC19" s="37">
        <v>32514</v>
      </c>
      <c r="BD19" s="35">
        <v>34486</v>
      </c>
      <c r="BE19" s="35">
        <v>45898</v>
      </c>
      <c r="BF19" s="35">
        <v>498</v>
      </c>
      <c r="BG19" s="35">
        <v>28488</v>
      </c>
      <c r="BH19" s="35">
        <v>35177</v>
      </c>
      <c r="BI19" s="35">
        <v>45870</v>
      </c>
      <c r="BJ19" s="35">
        <v>440</v>
      </c>
      <c r="BK19" s="35">
        <v>29600</v>
      </c>
      <c r="BL19" s="35">
        <v>36801</v>
      </c>
      <c r="BM19" s="35">
        <v>45878</v>
      </c>
      <c r="BN19" s="35">
        <v>681</v>
      </c>
      <c r="BO19" s="35">
        <v>31206</v>
      </c>
      <c r="BP19" s="35">
        <v>139416</v>
      </c>
      <c r="BQ19" s="35">
        <v>46659</v>
      </c>
      <c r="BR19" s="35">
        <v>2116</v>
      </c>
      <c r="BS19" s="35">
        <v>30378</v>
      </c>
      <c r="BT19" s="38">
        <f t="shared" si="0"/>
        <v>249615</v>
      </c>
      <c r="BU19" s="38">
        <f t="shared" si="1"/>
        <v>9919758954</v>
      </c>
      <c r="BV19" s="38">
        <f t="shared" si="2"/>
        <v>39740.235779099814</v>
      </c>
      <c r="BW19" s="38">
        <f t="shared" si="3"/>
        <v>1419.2941349678506</v>
      </c>
      <c r="BX19" s="35">
        <v>43681</v>
      </c>
      <c r="BY19" s="35">
        <v>48916</v>
      </c>
      <c r="BZ19" s="35">
        <v>675</v>
      </c>
      <c r="CA19" s="35">
        <v>32177</v>
      </c>
    </row>
    <row r="20" spans="1:79">
      <c r="A20" s="29">
        <f t="shared" si="4"/>
        <v>19</v>
      </c>
      <c r="B20" s="30" t="s">
        <v>314</v>
      </c>
      <c r="C20" s="29" t="s">
        <v>314</v>
      </c>
      <c r="D20" s="31" t="s">
        <v>114</v>
      </c>
      <c r="E20" s="31" t="s">
        <v>468</v>
      </c>
      <c r="F20" s="31" t="s">
        <v>507</v>
      </c>
      <c r="G20" s="31" t="s">
        <v>508</v>
      </c>
      <c r="H20" s="31" t="s">
        <v>509</v>
      </c>
      <c r="I20" s="31" t="s">
        <v>477</v>
      </c>
      <c r="J20" s="31" t="s">
        <v>358</v>
      </c>
      <c r="K20" s="31" t="s">
        <v>376</v>
      </c>
      <c r="L20" s="31" t="s">
        <v>339</v>
      </c>
      <c r="M20" s="32">
        <v>29346</v>
      </c>
      <c r="N20" s="33">
        <v>46281</v>
      </c>
      <c r="O20" s="34">
        <v>51946</v>
      </c>
      <c r="P20" s="35">
        <v>0</v>
      </c>
      <c r="Q20" s="35">
        <v>0</v>
      </c>
      <c r="R20" s="36">
        <v>21</v>
      </c>
      <c r="S20" s="32">
        <v>1397.4285714285713</v>
      </c>
      <c r="T20" s="33">
        <v>2203.8571428571427</v>
      </c>
      <c r="U20" s="34">
        <v>2473.6190476190477</v>
      </c>
      <c r="V20" s="35">
        <v>0</v>
      </c>
      <c r="W20" s="35">
        <v>0</v>
      </c>
      <c r="X20" s="36">
        <v>104061</v>
      </c>
      <c r="Y20" s="36">
        <v>35617</v>
      </c>
      <c r="Z20" s="36">
        <v>0</v>
      </c>
      <c r="AA20" s="36">
        <v>0</v>
      </c>
      <c r="AB20" s="37">
        <v>89877</v>
      </c>
      <c r="AC20" s="37">
        <v>37406</v>
      </c>
      <c r="AD20" s="37">
        <v>392</v>
      </c>
      <c r="AE20" s="37">
        <v>21978</v>
      </c>
      <c r="AF20" s="36">
        <v>121174</v>
      </c>
      <c r="AG20" s="36">
        <v>37267</v>
      </c>
      <c r="AH20" s="36">
        <v>634</v>
      </c>
      <c r="AI20" s="36">
        <v>22445</v>
      </c>
      <c r="AJ20" s="37">
        <v>132376</v>
      </c>
      <c r="AK20" s="37">
        <v>38379</v>
      </c>
      <c r="AL20" s="37">
        <v>960</v>
      </c>
      <c r="AM20" s="37">
        <v>24392</v>
      </c>
      <c r="AN20" s="37">
        <v>29045</v>
      </c>
      <c r="AO20" s="37">
        <v>40461</v>
      </c>
      <c r="AP20" s="37">
        <v>181</v>
      </c>
      <c r="AQ20" s="37">
        <v>28330</v>
      </c>
      <c r="AR20" s="37">
        <v>32536</v>
      </c>
      <c r="AS20" s="37">
        <v>40301</v>
      </c>
      <c r="AT20" s="37">
        <v>771</v>
      </c>
      <c r="AU20" s="37">
        <v>23598</v>
      </c>
      <c r="AV20" s="37">
        <v>30112</v>
      </c>
      <c r="AW20" s="37">
        <v>41660</v>
      </c>
      <c r="AX20" s="37">
        <v>276</v>
      </c>
      <c r="AY20" s="37">
        <v>28489</v>
      </c>
      <c r="AZ20" s="37">
        <v>28646</v>
      </c>
      <c r="BA20" s="37">
        <v>42406</v>
      </c>
      <c r="BB20" s="37">
        <v>328</v>
      </c>
      <c r="BC20" s="37">
        <v>30369</v>
      </c>
      <c r="BD20" s="35">
        <v>32267</v>
      </c>
      <c r="BE20" s="35">
        <v>43565</v>
      </c>
      <c r="BF20" s="35">
        <v>278</v>
      </c>
      <c r="BG20" s="35">
        <v>29396</v>
      </c>
      <c r="BH20" s="35">
        <v>32891</v>
      </c>
      <c r="BI20" s="35">
        <v>44367</v>
      </c>
      <c r="BJ20" s="35">
        <v>426</v>
      </c>
      <c r="BK20" s="35">
        <v>25683</v>
      </c>
      <c r="BL20" s="35">
        <v>32041</v>
      </c>
      <c r="BM20" s="35">
        <v>44417</v>
      </c>
      <c r="BN20" s="35">
        <v>554</v>
      </c>
      <c r="BO20" s="35">
        <v>28035</v>
      </c>
      <c r="BP20" s="35">
        <v>128598</v>
      </c>
      <c r="BQ20" s="35">
        <v>44645</v>
      </c>
      <c r="BR20" s="35">
        <v>1816</v>
      </c>
      <c r="BS20" s="35">
        <v>28094</v>
      </c>
      <c r="BT20" s="38">
        <f t="shared" si="0"/>
        <v>228871</v>
      </c>
      <c r="BU20" s="38">
        <f t="shared" si="1"/>
        <v>8709436776</v>
      </c>
      <c r="BV20" s="38">
        <f t="shared" si="2"/>
        <v>38053.911487257014</v>
      </c>
      <c r="BW20" s="38">
        <f t="shared" si="3"/>
        <v>1812.091023202715</v>
      </c>
      <c r="BX20" s="35">
        <v>33399</v>
      </c>
      <c r="BY20" s="35">
        <v>46559</v>
      </c>
      <c r="BZ20" s="35">
        <v>437</v>
      </c>
      <c r="CA20" s="35">
        <v>26937</v>
      </c>
    </row>
    <row r="21" spans="1:79">
      <c r="A21" s="29">
        <f t="shared" si="4"/>
        <v>20</v>
      </c>
      <c r="B21" s="30" t="s">
        <v>314</v>
      </c>
      <c r="C21" s="29" t="s">
        <v>314</v>
      </c>
      <c r="D21" s="31" t="s">
        <v>114</v>
      </c>
      <c r="E21" s="31" t="s">
        <v>468</v>
      </c>
      <c r="F21" s="31" t="s">
        <v>510</v>
      </c>
      <c r="G21" s="31" t="s">
        <v>511</v>
      </c>
      <c r="H21" s="31" t="s">
        <v>512</v>
      </c>
      <c r="I21" s="31" t="s">
        <v>505</v>
      </c>
      <c r="J21" s="31" t="s">
        <v>365</v>
      </c>
      <c r="K21" s="31" t="s">
        <v>371</v>
      </c>
      <c r="L21" s="31" t="s">
        <v>339</v>
      </c>
      <c r="M21" s="32">
        <v>22471</v>
      </c>
      <c r="N21" s="33">
        <v>49159</v>
      </c>
      <c r="O21" s="34">
        <v>54778</v>
      </c>
      <c r="P21" s="35">
        <v>0</v>
      </c>
      <c r="Q21" s="35">
        <v>0</v>
      </c>
      <c r="R21" s="36">
        <v>28</v>
      </c>
      <c r="S21" s="32">
        <v>802.53571428571433</v>
      </c>
      <c r="T21" s="33">
        <v>1755.6785714285713</v>
      </c>
      <c r="U21" s="34">
        <v>1956.3571428571429</v>
      </c>
      <c r="V21" s="35">
        <v>0</v>
      </c>
      <c r="W21" s="35">
        <v>0</v>
      </c>
      <c r="X21" s="36">
        <v>49212</v>
      </c>
      <c r="Y21" s="36">
        <v>39271</v>
      </c>
      <c r="Z21" s="36">
        <v>0</v>
      </c>
      <c r="AA21" s="36">
        <v>0</v>
      </c>
      <c r="AB21" s="37">
        <v>76390</v>
      </c>
      <c r="AC21" s="37">
        <v>40757</v>
      </c>
      <c r="AD21" s="37">
        <v>43</v>
      </c>
      <c r="AE21" s="37">
        <v>19653</v>
      </c>
      <c r="AF21" s="36">
        <v>103419</v>
      </c>
      <c r="AG21" s="36">
        <v>40539</v>
      </c>
      <c r="AH21" s="36">
        <v>222</v>
      </c>
      <c r="AI21" s="36">
        <v>21761</v>
      </c>
      <c r="AJ21" s="37">
        <v>121750</v>
      </c>
      <c r="AK21" s="37">
        <v>41707</v>
      </c>
      <c r="AL21" s="37">
        <v>687</v>
      </c>
      <c r="AM21" s="37">
        <v>22044</v>
      </c>
      <c r="AN21" s="37">
        <v>28600</v>
      </c>
      <c r="AO21" s="37">
        <v>43779</v>
      </c>
      <c r="AP21" s="37">
        <v>320</v>
      </c>
      <c r="AQ21" s="37">
        <v>20797</v>
      </c>
      <c r="AR21" s="37">
        <v>31535</v>
      </c>
      <c r="AS21" s="37">
        <v>43675</v>
      </c>
      <c r="AT21" s="37">
        <v>136</v>
      </c>
      <c r="AU21" s="37">
        <v>20024</v>
      </c>
      <c r="AV21" s="37">
        <v>30699</v>
      </c>
      <c r="AW21" s="37">
        <v>45211</v>
      </c>
      <c r="AX21" s="37">
        <v>143</v>
      </c>
      <c r="AY21" s="37">
        <v>22486</v>
      </c>
      <c r="AZ21" s="37">
        <v>28316</v>
      </c>
      <c r="BA21" s="37">
        <v>46142</v>
      </c>
      <c r="BB21" s="37">
        <v>151</v>
      </c>
      <c r="BC21" s="37">
        <v>24131</v>
      </c>
      <c r="BD21" s="35">
        <v>32376</v>
      </c>
      <c r="BE21" s="35">
        <v>47462</v>
      </c>
      <c r="BF21" s="35">
        <v>225</v>
      </c>
      <c r="BG21" s="35">
        <v>21329</v>
      </c>
      <c r="BH21" s="35">
        <v>33835</v>
      </c>
      <c r="BI21" s="35">
        <v>48359</v>
      </c>
      <c r="BJ21" s="35">
        <v>288</v>
      </c>
      <c r="BK21" s="35">
        <v>21294</v>
      </c>
      <c r="BL21" s="35">
        <v>35335</v>
      </c>
      <c r="BM21" s="35">
        <v>48296</v>
      </c>
      <c r="BN21" s="35">
        <v>274</v>
      </c>
      <c r="BO21" s="35">
        <v>20992</v>
      </c>
      <c r="BP21" s="35">
        <v>133992</v>
      </c>
      <c r="BQ21" s="35">
        <v>48319</v>
      </c>
      <c r="BR21" s="35">
        <v>1356</v>
      </c>
      <c r="BS21" s="35">
        <v>21732</v>
      </c>
      <c r="BT21" s="38">
        <f t="shared" si="0"/>
        <v>237681</v>
      </c>
      <c r="BU21" s="38">
        <f t="shared" si="1"/>
        <v>9863357308</v>
      </c>
      <c r="BV21" s="38">
        <f t="shared" si="2"/>
        <v>41498.299434956942</v>
      </c>
      <c r="BW21" s="38">
        <f t="shared" si="3"/>
        <v>1482.0821226770336</v>
      </c>
      <c r="BX21" s="35">
        <v>32102</v>
      </c>
      <c r="BY21" s="35">
        <v>49340</v>
      </c>
      <c r="BZ21" s="35">
        <v>521</v>
      </c>
      <c r="CA21" s="35">
        <v>25300</v>
      </c>
    </row>
    <row r="22" spans="1:79">
      <c r="A22" s="29">
        <f t="shared" si="4"/>
        <v>21</v>
      </c>
      <c r="B22" s="30" t="s">
        <v>314</v>
      </c>
      <c r="C22" s="29" t="s">
        <v>314</v>
      </c>
      <c r="D22" s="31" t="s">
        <v>114</v>
      </c>
      <c r="E22" s="31" t="s">
        <v>468</v>
      </c>
      <c r="F22" s="31" t="s">
        <v>513</v>
      </c>
      <c r="G22" s="31" t="s">
        <v>514</v>
      </c>
      <c r="H22" s="31" t="s">
        <v>515</v>
      </c>
      <c r="I22" s="31" t="s">
        <v>493</v>
      </c>
      <c r="J22" s="31" t="s">
        <v>358</v>
      </c>
      <c r="K22" s="31" t="s">
        <v>376</v>
      </c>
      <c r="L22" s="31" t="s">
        <v>377</v>
      </c>
      <c r="M22" s="32">
        <v>18296</v>
      </c>
      <c r="N22" s="33">
        <v>44942</v>
      </c>
      <c r="O22" s="34">
        <v>54266</v>
      </c>
      <c r="P22" s="35">
        <v>0</v>
      </c>
      <c r="Q22" s="35">
        <v>0</v>
      </c>
      <c r="R22" s="36">
        <v>21</v>
      </c>
      <c r="S22" s="32">
        <v>871.23809523809518</v>
      </c>
      <c r="T22" s="33">
        <v>2140.0952380952381</v>
      </c>
      <c r="U22" s="34">
        <v>2584.0952380952381</v>
      </c>
      <c r="V22" s="35">
        <v>0</v>
      </c>
      <c r="W22" s="35">
        <v>0</v>
      </c>
      <c r="X22" s="40"/>
      <c r="Y22" s="40"/>
      <c r="Z22" s="40"/>
      <c r="AA22" s="40"/>
      <c r="AB22" s="37">
        <v>0</v>
      </c>
      <c r="AC22" s="37">
        <v>0</v>
      </c>
      <c r="AD22" s="37">
        <v>0</v>
      </c>
      <c r="AE22" s="37">
        <v>0</v>
      </c>
      <c r="AF22" s="36">
        <v>0</v>
      </c>
      <c r="AG22" s="36">
        <v>0</v>
      </c>
      <c r="AH22" s="36">
        <v>0</v>
      </c>
      <c r="AI22" s="36">
        <v>0</v>
      </c>
      <c r="AJ22" s="37">
        <v>18953</v>
      </c>
      <c r="AK22" s="37">
        <v>39621</v>
      </c>
      <c r="AL22" s="37">
        <v>1346</v>
      </c>
      <c r="AM22" s="37">
        <v>19033</v>
      </c>
      <c r="AN22" s="37">
        <v>4943</v>
      </c>
      <c r="AO22" s="37">
        <v>40701</v>
      </c>
      <c r="AP22" s="37">
        <v>335</v>
      </c>
      <c r="AQ22" s="37">
        <v>19165</v>
      </c>
      <c r="AR22" s="37">
        <v>8101</v>
      </c>
      <c r="AS22" s="37">
        <v>41222</v>
      </c>
      <c r="AT22" s="37">
        <v>567</v>
      </c>
      <c r="AU22" s="37">
        <v>19128</v>
      </c>
      <c r="AV22" s="37">
        <v>7477</v>
      </c>
      <c r="AW22" s="37">
        <v>42417</v>
      </c>
      <c r="AX22" s="37">
        <v>438</v>
      </c>
      <c r="AY22" s="37">
        <v>22535</v>
      </c>
      <c r="AZ22" s="37">
        <v>9109</v>
      </c>
      <c r="BA22" s="37">
        <v>43276</v>
      </c>
      <c r="BB22" s="37">
        <v>642</v>
      </c>
      <c r="BC22" s="37">
        <v>18585</v>
      </c>
      <c r="BD22" s="35">
        <v>6872</v>
      </c>
      <c r="BE22" s="35">
        <v>43682</v>
      </c>
      <c r="BF22" s="35">
        <v>248</v>
      </c>
      <c r="BG22" s="35">
        <v>15646</v>
      </c>
      <c r="BH22" s="35">
        <v>9116</v>
      </c>
      <c r="BI22" s="35">
        <v>45350</v>
      </c>
      <c r="BJ22" s="35">
        <v>402</v>
      </c>
      <c r="BK22" s="35">
        <v>15640</v>
      </c>
      <c r="BL22" s="35">
        <v>7909</v>
      </c>
      <c r="BM22" s="35">
        <v>45439</v>
      </c>
      <c r="BN22" s="35">
        <v>473</v>
      </c>
      <c r="BO22" s="35">
        <v>17120</v>
      </c>
      <c r="BP22" s="35">
        <v>32020</v>
      </c>
      <c r="BQ22" s="35">
        <v>44911</v>
      </c>
      <c r="BR22" s="35">
        <v>1731</v>
      </c>
      <c r="BS22" s="35">
        <v>16978</v>
      </c>
      <c r="BT22" s="38">
        <f t="shared" si="0"/>
        <v>58771</v>
      </c>
      <c r="BU22" s="38">
        <f t="shared" si="1"/>
        <v>2258542591</v>
      </c>
      <c r="BV22" s="38">
        <f t="shared" si="2"/>
        <v>38429.541627673512</v>
      </c>
      <c r="BW22" s="38">
        <f t="shared" si="3"/>
        <v>1829.9781727463578</v>
      </c>
      <c r="BX22" s="35">
        <v>4809</v>
      </c>
      <c r="BY22" s="35">
        <v>46009</v>
      </c>
      <c r="BZ22" s="35">
        <v>434</v>
      </c>
      <c r="CA22" s="35">
        <v>18117</v>
      </c>
    </row>
    <row r="23" spans="1:79">
      <c r="A23" s="29">
        <f t="shared" si="4"/>
        <v>22</v>
      </c>
      <c r="B23" s="30" t="s">
        <v>314</v>
      </c>
      <c r="C23" s="29" t="s">
        <v>314</v>
      </c>
      <c r="D23" s="31" t="s">
        <v>114</v>
      </c>
      <c r="E23" s="31" t="s">
        <v>468</v>
      </c>
      <c r="F23" s="31" t="s">
        <v>516</v>
      </c>
      <c r="G23" s="31" t="s">
        <v>514</v>
      </c>
      <c r="H23" s="31" t="s">
        <v>515</v>
      </c>
      <c r="I23" s="31" t="s">
        <v>493</v>
      </c>
      <c r="J23" s="31" t="s">
        <v>358</v>
      </c>
      <c r="K23" s="31" t="s">
        <v>359</v>
      </c>
      <c r="L23" s="31" t="s">
        <v>377</v>
      </c>
      <c r="M23" s="32">
        <v>45717</v>
      </c>
      <c r="N23" s="33">
        <v>50794</v>
      </c>
      <c r="O23" s="34">
        <v>53440</v>
      </c>
      <c r="P23" s="35">
        <v>0</v>
      </c>
      <c r="Q23" s="35">
        <v>0</v>
      </c>
      <c r="R23" s="36">
        <v>21</v>
      </c>
      <c r="S23" s="32">
        <v>2177</v>
      </c>
      <c r="T23" s="33">
        <v>2418.7619047619046</v>
      </c>
      <c r="U23" s="34">
        <v>2544.7619047619046</v>
      </c>
      <c r="V23" s="35">
        <v>0</v>
      </c>
      <c r="W23" s="35">
        <v>0</v>
      </c>
      <c r="X23" s="36">
        <v>9628</v>
      </c>
      <c r="Y23" s="36">
        <v>33707</v>
      </c>
      <c r="Z23" s="36">
        <v>646</v>
      </c>
      <c r="AA23" s="36">
        <v>31437</v>
      </c>
      <c r="AB23" s="37">
        <v>14884</v>
      </c>
      <c r="AC23" s="37">
        <v>36839</v>
      </c>
      <c r="AD23" s="37">
        <v>100</v>
      </c>
      <c r="AE23" s="37">
        <v>21090</v>
      </c>
      <c r="AF23" s="36">
        <v>26945</v>
      </c>
      <c r="AG23" s="36">
        <v>37253</v>
      </c>
      <c r="AH23" s="36">
        <v>886</v>
      </c>
      <c r="AI23" s="36">
        <v>21146</v>
      </c>
      <c r="AJ23" s="37">
        <v>11309</v>
      </c>
      <c r="AK23" s="37">
        <v>41037</v>
      </c>
      <c r="AL23" s="37">
        <v>351</v>
      </c>
      <c r="AM23" s="37">
        <v>20002</v>
      </c>
      <c r="AN23" s="37">
        <v>1514</v>
      </c>
      <c r="AO23" s="37">
        <v>46028</v>
      </c>
      <c r="AP23" s="37">
        <v>0</v>
      </c>
      <c r="AQ23" s="37">
        <v>0</v>
      </c>
      <c r="AR23" s="37">
        <v>1803</v>
      </c>
      <c r="AS23" s="37">
        <v>46027</v>
      </c>
      <c r="AT23" s="37">
        <v>0</v>
      </c>
      <c r="AU23" s="37">
        <v>0</v>
      </c>
      <c r="AV23" s="37">
        <v>1846</v>
      </c>
      <c r="AW23" s="37">
        <v>47604</v>
      </c>
      <c r="AX23" s="37">
        <v>0</v>
      </c>
      <c r="AY23" s="37">
        <v>0</v>
      </c>
      <c r="AZ23" s="37">
        <v>1646</v>
      </c>
      <c r="BA23" s="37">
        <v>48271</v>
      </c>
      <c r="BB23" s="37">
        <v>0</v>
      </c>
      <c r="BC23" s="37">
        <v>0</v>
      </c>
      <c r="BD23" s="35">
        <v>1643</v>
      </c>
      <c r="BE23" s="35">
        <v>49306</v>
      </c>
      <c r="BF23" s="35">
        <v>0</v>
      </c>
      <c r="BG23" s="35">
        <v>0</v>
      </c>
      <c r="BH23" s="35">
        <v>1687</v>
      </c>
      <c r="BI23" s="35">
        <v>49869</v>
      </c>
      <c r="BJ23" s="35">
        <v>0</v>
      </c>
      <c r="BK23" s="35">
        <v>0</v>
      </c>
      <c r="BL23" s="35">
        <v>1548</v>
      </c>
      <c r="BM23" s="35">
        <v>49683</v>
      </c>
      <c r="BN23" s="35">
        <v>0</v>
      </c>
      <c r="BO23" s="35">
        <v>0</v>
      </c>
      <c r="BP23" s="35">
        <v>6370</v>
      </c>
      <c r="BQ23" s="35">
        <v>49895</v>
      </c>
      <c r="BR23" s="35">
        <v>0</v>
      </c>
      <c r="BS23" s="35">
        <v>0</v>
      </c>
      <c r="BT23" s="38">
        <f t="shared" si="0"/>
        <v>11248</v>
      </c>
      <c r="BU23" s="38">
        <f t="shared" si="1"/>
        <v>478920386</v>
      </c>
      <c r="BV23" s="38">
        <f t="shared" si="2"/>
        <v>42578.27044807966</v>
      </c>
      <c r="BW23" s="38">
        <f t="shared" si="3"/>
        <v>2027.5366880037934</v>
      </c>
      <c r="BX23" s="35">
        <v>1516</v>
      </c>
      <c r="BY23" s="35">
        <v>50794</v>
      </c>
      <c r="BZ23" s="35">
        <v>0</v>
      </c>
      <c r="CA23" s="35">
        <v>0</v>
      </c>
    </row>
    <row r="24" spans="1:79">
      <c r="A24" s="29">
        <f t="shared" si="4"/>
        <v>23</v>
      </c>
      <c r="B24" s="30" t="s">
        <v>314</v>
      </c>
      <c r="C24" s="29" t="s">
        <v>314</v>
      </c>
      <c r="D24" s="31" t="s">
        <v>114</v>
      </c>
      <c r="E24" s="31" t="s">
        <v>468</v>
      </c>
      <c r="F24" s="31" t="s">
        <v>517</v>
      </c>
      <c r="G24" s="31" t="s">
        <v>518</v>
      </c>
      <c r="H24" s="31" t="s">
        <v>519</v>
      </c>
      <c r="I24" s="31" t="s">
        <v>505</v>
      </c>
      <c r="J24" s="31" t="s">
        <v>358</v>
      </c>
      <c r="K24" s="31" t="s">
        <v>376</v>
      </c>
      <c r="L24" s="31" t="s">
        <v>377</v>
      </c>
      <c r="M24" s="32">
        <v>16982</v>
      </c>
      <c r="N24" s="33">
        <v>45981</v>
      </c>
      <c r="O24" s="34">
        <v>54466</v>
      </c>
      <c r="P24" s="35">
        <v>0</v>
      </c>
      <c r="Q24" s="35">
        <v>0</v>
      </c>
      <c r="R24" s="36">
        <v>21</v>
      </c>
      <c r="S24" s="32">
        <v>808.66666666666663</v>
      </c>
      <c r="T24" s="33">
        <v>2189.5714285714284</v>
      </c>
      <c r="U24" s="34">
        <v>2593.6190476190477</v>
      </c>
      <c r="V24" s="35">
        <v>0</v>
      </c>
      <c r="W24" s="35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16777</v>
      </c>
      <c r="AG24" s="42">
        <v>37550</v>
      </c>
      <c r="AH24" s="42">
        <v>1004</v>
      </c>
      <c r="AI24" s="42">
        <v>19865</v>
      </c>
      <c r="AJ24" s="42">
        <v>30994</v>
      </c>
      <c r="AK24" s="42">
        <v>40515</v>
      </c>
      <c r="AL24" s="42">
        <v>1730</v>
      </c>
      <c r="AM24" s="42">
        <v>17942</v>
      </c>
      <c r="AN24" s="42">
        <v>7736</v>
      </c>
      <c r="AO24" s="42">
        <v>41875</v>
      </c>
      <c r="AP24" s="42">
        <v>1699</v>
      </c>
      <c r="AQ24" s="42">
        <v>18656</v>
      </c>
      <c r="AR24" s="42">
        <v>12425</v>
      </c>
      <c r="AS24" s="42">
        <v>42247</v>
      </c>
      <c r="AT24" s="42">
        <v>1451</v>
      </c>
      <c r="AU24" s="42">
        <v>17144</v>
      </c>
      <c r="AV24" s="42">
        <v>8594</v>
      </c>
      <c r="AW24" s="42">
        <v>43275</v>
      </c>
      <c r="AX24" s="42">
        <v>1059</v>
      </c>
      <c r="AY24" s="42">
        <v>16971</v>
      </c>
      <c r="AZ24" s="42">
        <v>9182</v>
      </c>
      <c r="BA24" s="42">
        <v>44196</v>
      </c>
      <c r="BB24" s="42">
        <v>1247</v>
      </c>
      <c r="BC24" s="42">
        <v>16914</v>
      </c>
      <c r="BD24" s="42">
        <v>7771</v>
      </c>
      <c r="BE24" s="42">
        <v>44698</v>
      </c>
      <c r="BF24" s="42">
        <v>783</v>
      </c>
      <c r="BG24" s="42">
        <v>17177</v>
      </c>
      <c r="BH24" s="42">
        <v>8909</v>
      </c>
      <c r="BI24" s="42">
        <v>45758</v>
      </c>
      <c r="BJ24" s="42">
        <v>1371</v>
      </c>
      <c r="BK24" s="42">
        <v>16917</v>
      </c>
      <c r="BL24" s="42">
        <v>7235</v>
      </c>
      <c r="BM24" s="42">
        <v>46186</v>
      </c>
      <c r="BN24" s="42">
        <v>908</v>
      </c>
      <c r="BO24" s="42">
        <v>16932</v>
      </c>
      <c r="BP24" s="42">
        <v>32593</v>
      </c>
      <c r="BQ24" s="42">
        <v>45660</v>
      </c>
      <c r="BR24" s="42">
        <v>4007</v>
      </c>
      <c r="BS24" s="42">
        <v>16987</v>
      </c>
      <c r="BT24" s="38">
        <f t="shared" si="0"/>
        <v>63577</v>
      </c>
      <c r="BU24" s="38">
        <f t="shared" si="1"/>
        <v>2350146544</v>
      </c>
      <c r="BV24" s="38">
        <f t="shared" si="2"/>
        <v>36965.357660789276</v>
      </c>
      <c r="BW24" s="38">
        <f t="shared" si="3"/>
        <v>1760.2551267042513</v>
      </c>
      <c r="BX24" s="42">
        <v>5290</v>
      </c>
      <c r="BY24" s="42">
        <v>46709</v>
      </c>
      <c r="BZ24" s="42">
        <v>782</v>
      </c>
      <c r="CA24" s="42">
        <v>17342</v>
      </c>
    </row>
    <row r="25" spans="1:79">
      <c r="A25" s="29">
        <f t="shared" si="4"/>
        <v>24</v>
      </c>
      <c r="B25" s="30" t="s">
        <v>314</v>
      </c>
      <c r="C25" s="29" t="s">
        <v>314</v>
      </c>
      <c r="D25" s="31" t="s">
        <v>114</v>
      </c>
      <c r="E25" s="31" t="s">
        <v>468</v>
      </c>
      <c r="F25" s="31" t="s">
        <v>520</v>
      </c>
      <c r="G25" s="31" t="s">
        <v>518</v>
      </c>
      <c r="H25" s="31" t="s">
        <v>519</v>
      </c>
      <c r="I25" s="31" t="s">
        <v>505</v>
      </c>
      <c r="J25" s="31" t="s">
        <v>358</v>
      </c>
      <c r="K25" s="31" t="s">
        <v>371</v>
      </c>
      <c r="L25" s="31" t="s">
        <v>377</v>
      </c>
      <c r="M25" s="32">
        <v>40548</v>
      </c>
      <c r="N25" s="33">
        <v>44147</v>
      </c>
      <c r="O25" s="34">
        <v>52638</v>
      </c>
      <c r="P25" s="39"/>
      <c r="Q25" s="39"/>
      <c r="R25" s="36">
        <v>28</v>
      </c>
      <c r="S25" s="32">
        <v>1448.1428571428571</v>
      </c>
      <c r="T25" s="33">
        <v>1576.6785714285713</v>
      </c>
      <c r="U25" s="34">
        <v>1879.9285714285713</v>
      </c>
      <c r="V25" s="39"/>
      <c r="W25" s="39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2">
        <v>417</v>
      </c>
      <c r="AS25" s="42">
        <v>41100</v>
      </c>
      <c r="AT25" s="42">
        <v>0</v>
      </c>
      <c r="AU25" s="42">
        <v>0</v>
      </c>
      <c r="AV25" s="42">
        <v>4622</v>
      </c>
      <c r="AW25" s="42">
        <v>41504</v>
      </c>
      <c r="AX25" s="42">
        <v>0</v>
      </c>
      <c r="AY25" s="42">
        <v>0</v>
      </c>
      <c r="AZ25" s="42">
        <v>2909</v>
      </c>
      <c r="BA25" s="42">
        <v>42579</v>
      </c>
      <c r="BB25" s="42">
        <v>0</v>
      </c>
      <c r="BC25" s="42">
        <v>0</v>
      </c>
      <c r="BD25" s="42">
        <v>3718</v>
      </c>
      <c r="BE25" s="42">
        <v>42846</v>
      </c>
      <c r="BF25" s="42">
        <v>0</v>
      </c>
      <c r="BG25" s="42">
        <v>0</v>
      </c>
      <c r="BH25" s="42">
        <v>6533</v>
      </c>
      <c r="BI25" s="42">
        <v>44171</v>
      </c>
      <c r="BJ25" s="42">
        <v>0</v>
      </c>
      <c r="BK25" s="42">
        <v>0</v>
      </c>
      <c r="BL25" s="42">
        <v>4806</v>
      </c>
      <c r="BM25" s="42">
        <v>45064</v>
      </c>
      <c r="BN25" s="42">
        <v>0</v>
      </c>
      <c r="BO25" s="42">
        <v>0</v>
      </c>
      <c r="BP25" s="42">
        <v>22950</v>
      </c>
      <c r="BQ25" s="42">
        <v>44135</v>
      </c>
      <c r="BR25" s="42">
        <v>4</v>
      </c>
      <c r="BS25" s="42">
        <v>53088</v>
      </c>
      <c r="BT25" s="38">
        <f t="shared" si="0"/>
        <v>38011</v>
      </c>
      <c r="BU25" s="38">
        <f t="shared" si="1"/>
        <v>1518303893</v>
      </c>
      <c r="BV25" s="38">
        <f t="shared" si="2"/>
        <v>39943.802925468946</v>
      </c>
      <c r="BW25" s="38">
        <f t="shared" si="3"/>
        <v>1426.5643901953194</v>
      </c>
      <c r="BX25" s="42">
        <v>5749</v>
      </c>
      <c r="BY25" s="42">
        <v>45014</v>
      </c>
      <c r="BZ25" s="42">
        <v>42</v>
      </c>
      <c r="CA25" s="42">
        <v>52293</v>
      </c>
    </row>
    <row r="26" spans="1:79">
      <c r="A26" s="29">
        <f t="shared" si="4"/>
        <v>25</v>
      </c>
      <c r="B26" s="30" t="s">
        <v>314</v>
      </c>
      <c r="C26" s="29" t="s">
        <v>314</v>
      </c>
      <c r="D26" s="31" t="s">
        <v>114</v>
      </c>
      <c r="E26" s="31" t="s">
        <v>468</v>
      </c>
      <c r="F26" s="31" t="s">
        <v>521</v>
      </c>
      <c r="G26" s="31" t="s">
        <v>522</v>
      </c>
      <c r="H26" s="31" t="s">
        <v>519</v>
      </c>
      <c r="I26" s="31" t="s">
        <v>505</v>
      </c>
      <c r="J26" s="31" t="s">
        <v>523</v>
      </c>
      <c r="K26" s="31" t="s">
        <v>524</v>
      </c>
      <c r="L26" s="31" t="s">
        <v>377</v>
      </c>
      <c r="M26" s="32">
        <v>0</v>
      </c>
      <c r="N26" s="33">
        <v>0</v>
      </c>
      <c r="O26" s="34">
        <v>0</v>
      </c>
      <c r="P26" s="35">
        <v>0</v>
      </c>
      <c r="Q26" s="35">
        <v>0</v>
      </c>
      <c r="R26" s="36">
        <v>21</v>
      </c>
      <c r="S26" s="32">
        <v>0</v>
      </c>
      <c r="T26" s="33">
        <v>0</v>
      </c>
      <c r="U26" s="34">
        <v>0</v>
      </c>
      <c r="V26" s="35">
        <v>0</v>
      </c>
      <c r="W26" s="35">
        <v>0</v>
      </c>
      <c r="X26" s="36">
        <v>9753</v>
      </c>
      <c r="Y26" s="36">
        <v>33705</v>
      </c>
      <c r="Z26" s="36">
        <v>629</v>
      </c>
      <c r="AA26" s="36">
        <v>31425</v>
      </c>
      <c r="AB26" s="37">
        <v>21344</v>
      </c>
      <c r="AC26" s="37">
        <v>37106</v>
      </c>
      <c r="AD26" s="37">
        <v>72</v>
      </c>
      <c r="AE26" s="37">
        <v>21640</v>
      </c>
      <c r="AF26" s="36">
        <v>16489</v>
      </c>
      <c r="AG26" s="36">
        <v>37118</v>
      </c>
      <c r="AH26" s="36">
        <v>526</v>
      </c>
      <c r="AI26" s="36">
        <v>20587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  <c r="BB26" s="37">
        <v>0</v>
      </c>
      <c r="BC26" s="37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8">
        <f t="shared" si="0"/>
        <v>0</v>
      </c>
      <c r="BU26" s="38">
        <f t="shared" si="1"/>
        <v>0</v>
      </c>
      <c r="BV26" s="38" t="e">
        <f t="shared" si="2"/>
        <v>#DIV/0!</v>
      </c>
      <c r="BW26" s="38" t="e">
        <f t="shared" si="3"/>
        <v>#DIV/0!</v>
      </c>
      <c r="BX26" s="35">
        <v>0</v>
      </c>
      <c r="BY26" s="35">
        <v>0</v>
      </c>
      <c r="BZ26" s="35">
        <v>0</v>
      </c>
      <c r="CA26" s="35">
        <v>0</v>
      </c>
    </row>
    <row r="27" spans="1:79">
      <c r="A27" s="29">
        <f t="shared" si="4"/>
        <v>26</v>
      </c>
      <c r="B27" s="30" t="s">
        <v>314</v>
      </c>
      <c r="C27" s="29" t="s">
        <v>314</v>
      </c>
      <c r="D27" s="31" t="s">
        <v>114</v>
      </c>
      <c r="E27" s="31" t="s">
        <v>468</v>
      </c>
      <c r="F27" s="31" t="s">
        <v>525</v>
      </c>
      <c r="G27" s="31" t="s">
        <v>526</v>
      </c>
      <c r="H27" s="31" t="s">
        <v>527</v>
      </c>
      <c r="I27" s="31" t="s">
        <v>505</v>
      </c>
      <c r="J27" s="31" t="s">
        <v>358</v>
      </c>
      <c r="K27" s="31" t="s">
        <v>359</v>
      </c>
      <c r="L27" s="31" t="s">
        <v>388</v>
      </c>
      <c r="M27" s="32">
        <v>44650</v>
      </c>
      <c r="N27" s="33">
        <v>46574</v>
      </c>
      <c r="O27" s="34">
        <v>54998</v>
      </c>
      <c r="P27" s="39"/>
      <c r="Q27" s="39"/>
      <c r="R27" s="36">
        <v>21</v>
      </c>
      <c r="S27" s="32">
        <v>2126.1904761904761</v>
      </c>
      <c r="T27" s="33">
        <v>2217.8095238095239</v>
      </c>
      <c r="U27" s="34">
        <v>2618.9523809523807</v>
      </c>
      <c r="V27" s="39"/>
      <c r="W27" s="39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2">
        <v>0</v>
      </c>
      <c r="AK27" s="42">
        <v>0</v>
      </c>
      <c r="AL27" s="42">
        <v>0</v>
      </c>
      <c r="AM27" s="42">
        <v>0</v>
      </c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2">
        <v>7423</v>
      </c>
      <c r="BE27" s="42">
        <v>44596</v>
      </c>
      <c r="BF27" s="42">
        <v>0</v>
      </c>
      <c r="BG27" s="42">
        <v>0</v>
      </c>
      <c r="BH27" s="42">
        <v>6748</v>
      </c>
      <c r="BI27" s="42">
        <v>44630</v>
      </c>
      <c r="BJ27" s="42">
        <v>0</v>
      </c>
      <c r="BK27" s="42">
        <v>0</v>
      </c>
      <c r="BL27" s="42">
        <v>6523</v>
      </c>
      <c r="BM27" s="42">
        <v>44685</v>
      </c>
      <c r="BN27" s="42">
        <v>0</v>
      </c>
      <c r="BO27" s="42">
        <v>0</v>
      </c>
      <c r="BP27" s="42">
        <v>26233</v>
      </c>
      <c r="BQ27" s="42">
        <v>45044</v>
      </c>
      <c r="BR27" s="42">
        <v>0</v>
      </c>
      <c r="BS27" s="42">
        <v>0</v>
      </c>
      <c r="BT27" s="38">
        <f t="shared" si="0"/>
        <v>46927</v>
      </c>
      <c r="BU27" s="38">
        <f t="shared" si="1"/>
        <v>1774334766</v>
      </c>
      <c r="BV27" s="38">
        <f t="shared" si="2"/>
        <v>37810.530526136339</v>
      </c>
      <c r="BW27" s="38">
        <f t="shared" si="3"/>
        <v>1800.5014536255399</v>
      </c>
      <c r="BX27" s="42">
        <v>7620</v>
      </c>
      <c r="BY27" s="42">
        <v>46872</v>
      </c>
      <c r="BZ27" s="42">
        <v>0</v>
      </c>
      <c r="CA27" s="42">
        <v>0</v>
      </c>
    </row>
    <row r="28" spans="1:79">
      <c r="A28" s="29">
        <f t="shared" si="4"/>
        <v>27</v>
      </c>
      <c r="B28" s="30" t="s">
        <v>314</v>
      </c>
      <c r="C28" s="29" t="s">
        <v>314</v>
      </c>
      <c r="D28" s="31" t="s">
        <v>114</v>
      </c>
      <c r="E28" s="31" t="s">
        <v>468</v>
      </c>
      <c r="F28" s="31" t="s">
        <v>528</v>
      </c>
      <c r="G28" s="31" t="s">
        <v>526</v>
      </c>
      <c r="H28" s="31" t="s">
        <v>527</v>
      </c>
      <c r="I28" s="31" t="s">
        <v>505</v>
      </c>
      <c r="J28" s="31" t="s">
        <v>358</v>
      </c>
      <c r="K28" s="31" t="s">
        <v>359</v>
      </c>
      <c r="L28" s="31" t="s">
        <v>388</v>
      </c>
      <c r="M28" s="32">
        <v>25818</v>
      </c>
      <c r="N28" s="33">
        <v>53811</v>
      </c>
      <c r="O28" s="34">
        <v>54998</v>
      </c>
      <c r="P28" s="35">
        <v>0</v>
      </c>
      <c r="Q28" s="35">
        <v>0</v>
      </c>
      <c r="R28" s="36">
        <v>21</v>
      </c>
      <c r="S28" s="32">
        <v>1229.4285714285713</v>
      </c>
      <c r="T28" s="33">
        <v>2562.4285714285716</v>
      </c>
      <c r="U28" s="34">
        <v>2618.9523809523807</v>
      </c>
      <c r="V28" s="35">
        <v>0</v>
      </c>
      <c r="W28" s="35">
        <v>0</v>
      </c>
      <c r="X28" s="43"/>
      <c r="Y28" s="43"/>
      <c r="Z28" s="43"/>
      <c r="AA28" s="43"/>
      <c r="AB28" s="42">
        <v>23038</v>
      </c>
      <c r="AC28" s="42">
        <v>36120</v>
      </c>
      <c r="AD28" s="42">
        <v>472</v>
      </c>
      <c r="AE28" s="42">
        <v>21728</v>
      </c>
      <c r="AF28" s="42">
        <v>16225</v>
      </c>
      <c r="AG28" s="42">
        <v>39228</v>
      </c>
      <c r="AH28" s="42">
        <v>0</v>
      </c>
      <c r="AI28" s="42">
        <v>0</v>
      </c>
      <c r="AJ28" s="42">
        <v>27436</v>
      </c>
      <c r="AK28" s="42">
        <v>39440</v>
      </c>
      <c r="AL28" s="42">
        <v>301</v>
      </c>
      <c r="AM28" s="42">
        <v>22814</v>
      </c>
      <c r="AN28" s="42">
        <v>6831</v>
      </c>
      <c r="AO28" s="42">
        <v>41314</v>
      </c>
      <c r="AP28" s="42">
        <v>49</v>
      </c>
      <c r="AQ28" s="42">
        <v>22543</v>
      </c>
      <c r="AR28" s="42">
        <v>7812</v>
      </c>
      <c r="AS28" s="42">
        <v>42590</v>
      </c>
      <c r="AT28" s="42">
        <v>132</v>
      </c>
      <c r="AU28" s="42">
        <v>23744</v>
      </c>
      <c r="AV28" s="42">
        <v>8022</v>
      </c>
      <c r="AW28" s="42">
        <v>44789</v>
      </c>
      <c r="AX28" s="42">
        <v>145</v>
      </c>
      <c r="AY28" s="42">
        <v>23466</v>
      </c>
      <c r="AZ28" s="42">
        <v>6399</v>
      </c>
      <c r="BA28" s="42">
        <v>46263</v>
      </c>
      <c r="BB28" s="42">
        <v>111</v>
      </c>
      <c r="BC28" s="42">
        <v>28258</v>
      </c>
      <c r="BD28" s="42">
        <v>1057</v>
      </c>
      <c r="BE28" s="42">
        <v>52078</v>
      </c>
      <c r="BF28" s="42">
        <v>243</v>
      </c>
      <c r="BG28" s="42">
        <v>27004</v>
      </c>
      <c r="BH28" s="42">
        <v>1452</v>
      </c>
      <c r="BI28" s="42">
        <v>52068</v>
      </c>
      <c r="BJ28" s="42">
        <v>72</v>
      </c>
      <c r="BK28" s="42">
        <v>25833</v>
      </c>
      <c r="BL28" s="42">
        <v>1512</v>
      </c>
      <c r="BM28" s="42">
        <v>52083</v>
      </c>
      <c r="BN28" s="42">
        <v>260</v>
      </c>
      <c r="BO28" s="42">
        <v>25180</v>
      </c>
      <c r="BP28" s="42">
        <v>4915</v>
      </c>
      <c r="BQ28" s="42">
        <v>52392</v>
      </c>
      <c r="BR28" s="42">
        <v>646</v>
      </c>
      <c r="BS28" s="42">
        <v>26009</v>
      </c>
      <c r="BT28" s="38">
        <f t="shared" si="0"/>
        <v>10157</v>
      </c>
      <c r="BU28" s="38">
        <f t="shared" si="1"/>
        <v>443682609</v>
      </c>
      <c r="BV28" s="38">
        <f t="shared" si="2"/>
        <v>43682.446490105343</v>
      </c>
      <c r="BW28" s="38">
        <f t="shared" si="3"/>
        <v>2080.1164995288259</v>
      </c>
      <c r="BX28" s="42">
        <v>1366</v>
      </c>
      <c r="BY28" s="42">
        <v>54694</v>
      </c>
      <c r="BZ28" s="42">
        <v>93</v>
      </c>
      <c r="CA28" s="42">
        <v>24971</v>
      </c>
    </row>
    <row r="29" spans="1:79">
      <c r="A29" s="29">
        <f t="shared" si="4"/>
        <v>28</v>
      </c>
      <c r="B29" s="30" t="s">
        <v>314</v>
      </c>
      <c r="C29" s="29" t="s">
        <v>314</v>
      </c>
      <c r="D29" s="31" t="s">
        <v>114</v>
      </c>
      <c r="E29" s="31" t="s">
        <v>468</v>
      </c>
      <c r="F29" s="31" t="s">
        <v>529</v>
      </c>
      <c r="G29" s="31" t="s">
        <v>526</v>
      </c>
      <c r="H29" s="31" t="s">
        <v>527</v>
      </c>
      <c r="I29" s="31" t="s">
        <v>505</v>
      </c>
      <c r="J29" s="31" t="s">
        <v>358</v>
      </c>
      <c r="K29" s="31" t="s">
        <v>530</v>
      </c>
      <c r="L29" s="31" t="s">
        <v>388</v>
      </c>
      <c r="M29" s="32">
        <v>0</v>
      </c>
      <c r="N29" s="33">
        <v>0</v>
      </c>
      <c r="O29" s="34">
        <v>0</v>
      </c>
      <c r="P29" s="35">
        <v>0</v>
      </c>
      <c r="Q29" s="35">
        <v>0</v>
      </c>
      <c r="R29" s="36">
        <v>21</v>
      </c>
      <c r="S29" s="32">
        <v>0</v>
      </c>
      <c r="T29" s="33">
        <v>0</v>
      </c>
      <c r="U29" s="34">
        <v>0</v>
      </c>
      <c r="V29" s="35">
        <v>0</v>
      </c>
      <c r="W29" s="35">
        <v>0</v>
      </c>
      <c r="X29" s="36">
        <v>41883</v>
      </c>
      <c r="Y29" s="36">
        <v>37600</v>
      </c>
      <c r="Z29" s="36">
        <v>2357</v>
      </c>
      <c r="AA29" s="36">
        <v>21846</v>
      </c>
      <c r="AB29" s="37">
        <v>43573</v>
      </c>
      <c r="AC29" s="37">
        <v>36668</v>
      </c>
      <c r="AD29" s="37">
        <v>515</v>
      </c>
      <c r="AE29" s="37">
        <v>21196</v>
      </c>
      <c r="AF29" s="36">
        <v>0</v>
      </c>
      <c r="AG29" s="36">
        <v>0</v>
      </c>
      <c r="AH29" s="36">
        <v>0</v>
      </c>
      <c r="AI29" s="36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38">
        <f t="shared" si="0"/>
        <v>0</v>
      </c>
      <c r="BU29" s="38">
        <f t="shared" si="1"/>
        <v>0</v>
      </c>
      <c r="BV29" s="38" t="e">
        <f t="shared" si="2"/>
        <v>#DIV/0!</v>
      </c>
      <c r="BW29" s="38" t="e">
        <f t="shared" si="3"/>
        <v>#DIV/0!</v>
      </c>
      <c r="BX29" s="35">
        <v>0</v>
      </c>
      <c r="BY29" s="35">
        <v>0</v>
      </c>
      <c r="BZ29" s="35">
        <v>0</v>
      </c>
      <c r="CA29" s="35">
        <v>0</v>
      </c>
    </row>
    <row r="30" spans="1:79">
      <c r="A30" s="29">
        <f t="shared" si="4"/>
        <v>29</v>
      </c>
      <c r="B30" s="30" t="s">
        <v>314</v>
      </c>
      <c r="C30" s="29" t="s">
        <v>314</v>
      </c>
      <c r="D30" s="31" t="s">
        <v>114</v>
      </c>
      <c r="E30" s="31" t="s">
        <v>468</v>
      </c>
      <c r="F30" s="31" t="s">
        <v>531</v>
      </c>
      <c r="G30" s="31" t="s">
        <v>526</v>
      </c>
      <c r="H30" s="31" t="s">
        <v>527</v>
      </c>
      <c r="I30" s="31" t="s">
        <v>505</v>
      </c>
      <c r="J30" s="31" t="s">
        <v>358</v>
      </c>
      <c r="K30" s="31" t="s">
        <v>530</v>
      </c>
      <c r="L30" s="31" t="s">
        <v>388</v>
      </c>
      <c r="M30" s="32">
        <v>50224</v>
      </c>
      <c r="N30" s="33">
        <v>50224</v>
      </c>
      <c r="O30" s="34">
        <v>54998</v>
      </c>
      <c r="P30" s="35">
        <v>0</v>
      </c>
      <c r="Q30" s="35">
        <v>0</v>
      </c>
      <c r="R30" s="36">
        <v>21</v>
      </c>
      <c r="S30" s="32">
        <v>2391.6190476190477</v>
      </c>
      <c r="T30" s="33">
        <v>2391.6190476190477</v>
      </c>
      <c r="U30" s="34">
        <v>2618.9523809523807</v>
      </c>
      <c r="V30" s="35">
        <v>0</v>
      </c>
      <c r="W30" s="35">
        <v>0</v>
      </c>
      <c r="X30" s="36">
        <v>3279</v>
      </c>
      <c r="Y30" s="36">
        <v>40570</v>
      </c>
      <c r="Z30" s="36">
        <v>0</v>
      </c>
      <c r="AA30" s="36">
        <v>0</v>
      </c>
      <c r="AB30" s="37">
        <v>2764</v>
      </c>
      <c r="AC30" s="37">
        <v>42145</v>
      </c>
      <c r="AD30" s="37">
        <v>0</v>
      </c>
      <c r="AE30" s="37">
        <v>0</v>
      </c>
      <c r="AF30" s="36">
        <v>3030</v>
      </c>
      <c r="AG30" s="36">
        <v>42162</v>
      </c>
      <c r="AH30" s="36">
        <v>0</v>
      </c>
      <c r="AI30" s="36">
        <v>0</v>
      </c>
      <c r="AJ30" s="37">
        <v>3235</v>
      </c>
      <c r="AK30" s="37">
        <v>42195</v>
      </c>
      <c r="AL30" s="37">
        <v>0</v>
      </c>
      <c r="AM30" s="37">
        <v>0</v>
      </c>
      <c r="AN30" s="37">
        <v>795</v>
      </c>
      <c r="AO30" s="37">
        <v>44073</v>
      </c>
      <c r="AP30" s="37">
        <v>0</v>
      </c>
      <c r="AQ30" s="37">
        <v>0</v>
      </c>
      <c r="AR30" s="37">
        <v>765</v>
      </c>
      <c r="AS30" s="37">
        <v>44277</v>
      </c>
      <c r="AT30" s="37">
        <v>0</v>
      </c>
      <c r="AU30" s="37">
        <v>0</v>
      </c>
      <c r="AV30" s="37">
        <v>787</v>
      </c>
      <c r="AW30" s="37">
        <v>46016</v>
      </c>
      <c r="AX30" s="37">
        <v>0</v>
      </c>
      <c r="AY30" s="37">
        <v>0</v>
      </c>
      <c r="AZ30" s="37">
        <v>731</v>
      </c>
      <c r="BA30" s="37">
        <v>47806</v>
      </c>
      <c r="BB30" s="37">
        <v>0</v>
      </c>
      <c r="BC30" s="37">
        <v>0</v>
      </c>
      <c r="BD30" s="35">
        <v>841</v>
      </c>
      <c r="BE30" s="35">
        <v>47821</v>
      </c>
      <c r="BF30" s="35">
        <v>0</v>
      </c>
      <c r="BG30" s="35">
        <v>0</v>
      </c>
      <c r="BH30" s="35">
        <v>793</v>
      </c>
      <c r="BI30" s="35">
        <v>47826</v>
      </c>
      <c r="BJ30" s="35">
        <v>0</v>
      </c>
      <c r="BK30" s="35">
        <v>0</v>
      </c>
      <c r="BL30" s="35">
        <v>586</v>
      </c>
      <c r="BM30" s="35">
        <v>47816</v>
      </c>
      <c r="BN30" s="35">
        <v>0</v>
      </c>
      <c r="BO30" s="35">
        <v>0</v>
      </c>
      <c r="BP30" s="35">
        <v>2389</v>
      </c>
      <c r="BQ30" s="35">
        <v>47991</v>
      </c>
      <c r="BR30" s="35">
        <v>0</v>
      </c>
      <c r="BS30" s="35">
        <v>0</v>
      </c>
      <c r="BT30" s="38">
        <f t="shared" si="0"/>
        <v>4609</v>
      </c>
      <c r="BU30" s="38">
        <f t="shared" si="1"/>
        <v>180645355</v>
      </c>
      <c r="BV30" s="38">
        <f t="shared" si="2"/>
        <v>39194.045346062056</v>
      </c>
      <c r="BW30" s="38">
        <f t="shared" si="3"/>
        <v>1866.3831117172408</v>
      </c>
      <c r="BX30" s="35">
        <v>624</v>
      </c>
      <c r="BY30" s="35">
        <v>50224</v>
      </c>
      <c r="BZ30" s="35">
        <v>0</v>
      </c>
      <c r="CA30" s="35">
        <v>0</v>
      </c>
    </row>
    <row r="31" spans="1:79">
      <c r="A31" s="29">
        <f t="shared" si="4"/>
        <v>30</v>
      </c>
      <c r="B31" s="30" t="s">
        <v>314</v>
      </c>
      <c r="C31" s="29" t="s">
        <v>314</v>
      </c>
      <c r="D31" s="31" t="s">
        <v>114</v>
      </c>
      <c r="E31" s="31" t="s">
        <v>468</v>
      </c>
      <c r="F31" s="31" t="s">
        <v>532</v>
      </c>
      <c r="G31" s="31" t="s">
        <v>533</v>
      </c>
      <c r="H31" s="31" t="s">
        <v>527</v>
      </c>
      <c r="I31" s="31" t="s">
        <v>505</v>
      </c>
      <c r="J31" s="31" t="s">
        <v>358</v>
      </c>
      <c r="K31" s="31" t="s">
        <v>530</v>
      </c>
      <c r="L31" s="31" t="s">
        <v>388</v>
      </c>
      <c r="M31" s="32">
        <v>0</v>
      </c>
      <c r="N31" s="33">
        <v>0</v>
      </c>
      <c r="O31" s="34">
        <v>0</v>
      </c>
      <c r="P31" s="42">
        <v>0</v>
      </c>
      <c r="Q31" s="42">
        <v>0</v>
      </c>
      <c r="R31" s="36">
        <v>21</v>
      </c>
      <c r="S31" s="32">
        <v>0</v>
      </c>
      <c r="T31" s="33">
        <v>0</v>
      </c>
      <c r="U31" s="34">
        <v>0</v>
      </c>
      <c r="V31" s="42">
        <v>0</v>
      </c>
      <c r="W31" s="42">
        <v>0</v>
      </c>
      <c r="X31" s="43"/>
      <c r="Y31" s="43"/>
      <c r="Z31" s="43"/>
      <c r="AA31" s="43"/>
      <c r="AB31" s="42">
        <v>8428</v>
      </c>
      <c r="AC31" s="42">
        <v>38458</v>
      </c>
      <c r="AD31" s="42">
        <v>589</v>
      </c>
      <c r="AE31" s="42">
        <v>14872</v>
      </c>
      <c r="AF31" s="42">
        <v>30446</v>
      </c>
      <c r="AG31" s="42">
        <v>37805</v>
      </c>
      <c r="AH31" s="42">
        <v>869</v>
      </c>
      <c r="AI31" s="42">
        <v>18471</v>
      </c>
      <c r="AJ31" s="42">
        <v>0</v>
      </c>
      <c r="AK31" s="42">
        <v>0</v>
      </c>
      <c r="AL31" s="42">
        <v>104</v>
      </c>
      <c r="AM31" s="42">
        <v>23249</v>
      </c>
      <c r="AN31" s="42">
        <v>0</v>
      </c>
      <c r="AO31" s="42">
        <v>0</v>
      </c>
      <c r="AP31" s="42">
        <v>0</v>
      </c>
      <c r="AQ31" s="42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37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8">
        <f t="shared" si="0"/>
        <v>0</v>
      </c>
      <c r="BU31" s="38">
        <f t="shared" si="1"/>
        <v>0</v>
      </c>
      <c r="BV31" s="38" t="e">
        <f t="shared" si="2"/>
        <v>#DIV/0!</v>
      </c>
      <c r="BW31" s="38" t="e">
        <f t="shared" si="3"/>
        <v>#DIV/0!</v>
      </c>
      <c r="BX31" s="35">
        <v>0</v>
      </c>
      <c r="BY31" s="35">
        <v>0</v>
      </c>
      <c r="BZ31" s="35">
        <v>0</v>
      </c>
      <c r="CA31" s="35">
        <v>0</v>
      </c>
    </row>
    <row r="32" spans="1:79">
      <c r="A32" s="29">
        <f t="shared" si="4"/>
        <v>31</v>
      </c>
      <c r="B32" s="30" t="s">
        <v>314</v>
      </c>
      <c r="C32" s="29" t="s">
        <v>314</v>
      </c>
      <c r="D32" s="31" t="s">
        <v>114</v>
      </c>
      <c r="E32" s="31" t="s">
        <v>468</v>
      </c>
      <c r="F32" s="31" t="s">
        <v>534</v>
      </c>
      <c r="G32" s="31" t="s">
        <v>535</v>
      </c>
      <c r="H32" s="31" t="s">
        <v>536</v>
      </c>
      <c r="I32" s="31" t="s">
        <v>477</v>
      </c>
      <c r="J32" s="31" t="s">
        <v>365</v>
      </c>
      <c r="K32" s="31" t="s">
        <v>371</v>
      </c>
      <c r="L32" s="31" t="s">
        <v>388</v>
      </c>
      <c r="M32" s="32">
        <v>43049</v>
      </c>
      <c r="N32" s="33">
        <v>51525</v>
      </c>
      <c r="O32" s="34">
        <v>55534</v>
      </c>
      <c r="P32" s="42">
        <v>0</v>
      </c>
      <c r="Q32" s="42">
        <v>0</v>
      </c>
      <c r="R32" s="36">
        <v>28</v>
      </c>
      <c r="S32" s="32">
        <v>1537.4642857142858</v>
      </c>
      <c r="T32" s="33">
        <v>1840.1785714285713</v>
      </c>
      <c r="U32" s="34">
        <v>1983.3571428571429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37">
        <v>4895</v>
      </c>
      <c r="AK32" s="37">
        <v>42193</v>
      </c>
      <c r="AL32" s="37">
        <v>0</v>
      </c>
      <c r="AM32" s="37">
        <v>0</v>
      </c>
      <c r="AN32" s="42">
        <v>1285</v>
      </c>
      <c r="AO32" s="42">
        <v>44259</v>
      </c>
      <c r="AP32" s="42">
        <v>0</v>
      </c>
      <c r="AQ32" s="42">
        <v>0</v>
      </c>
      <c r="AR32" s="37">
        <v>1441</v>
      </c>
      <c r="AS32" s="37">
        <v>44283</v>
      </c>
      <c r="AT32" s="37">
        <v>0</v>
      </c>
      <c r="AU32" s="37">
        <v>0</v>
      </c>
      <c r="AV32" s="37">
        <v>1407</v>
      </c>
      <c r="AW32" s="37">
        <v>46023</v>
      </c>
      <c r="AX32" s="37">
        <v>0</v>
      </c>
      <c r="AY32" s="37">
        <v>0</v>
      </c>
      <c r="AZ32" s="37">
        <v>1434</v>
      </c>
      <c r="BA32" s="37">
        <v>47819</v>
      </c>
      <c r="BB32" s="37">
        <v>0</v>
      </c>
      <c r="BC32" s="37">
        <v>0</v>
      </c>
      <c r="BD32" s="35">
        <v>1411</v>
      </c>
      <c r="BE32" s="35">
        <v>47815</v>
      </c>
      <c r="BF32" s="35">
        <v>0</v>
      </c>
      <c r="BG32" s="35">
        <v>0</v>
      </c>
      <c r="BH32" s="35">
        <v>1440</v>
      </c>
      <c r="BI32" s="35">
        <v>47829</v>
      </c>
      <c r="BJ32" s="35">
        <v>0</v>
      </c>
      <c r="BK32" s="35">
        <v>0</v>
      </c>
      <c r="BL32" s="35">
        <v>1408</v>
      </c>
      <c r="BM32" s="35">
        <v>47805</v>
      </c>
      <c r="BN32" s="35">
        <v>0</v>
      </c>
      <c r="BO32" s="35">
        <v>0</v>
      </c>
      <c r="BP32" s="35">
        <v>5739</v>
      </c>
      <c r="BQ32" s="35">
        <v>48773</v>
      </c>
      <c r="BR32" s="35">
        <v>0</v>
      </c>
      <c r="BS32" s="35">
        <v>0</v>
      </c>
      <c r="BT32" s="38">
        <f t="shared" si="0"/>
        <v>9998</v>
      </c>
      <c r="BU32" s="38">
        <f t="shared" si="1"/>
        <v>416140673</v>
      </c>
      <c r="BV32" s="38">
        <f t="shared" si="2"/>
        <v>41622.391778355668</v>
      </c>
      <c r="BW32" s="38">
        <f t="shared" si="3"/>
        <v>1486.5139920841309</v>
      </c>
      <c r="BX32" s="35">
        <v>1493</v>
      </c>
      <c r="BY32" s="35">
        <v>52807</v>
      </c>
      <c r="BZ32" s="35">
        <v>0</v>
      </c>
      <c r="CA32" s="35">
        <v>0</v>
      </c>
    </row>
    <row r="33" spans="1:79">
      <c r="A33" s="29">
        <f t="shared" si="4"/>
        <v>32</v>
      </c>
      <c r="B33" s="30" t="s">
        <v>314</v>
      </c>
      <c r="C33" s="29" t="s">
        <v>314</v>
      </c>
      <c r="D33" s="31" t="s">
        <v>114</v>
      </c>
      <c r="E33" s="31" t="s">
        <v>468</v>
      </c>
      <c r="F33" s="31" t="s">
        <v>537</v>
      </c>
      <c r="G33" s="31" t="s">
        <v>535</v>
      </c>
      <c r="H33" s="31" t="s">
        <v>536</v>
      </c>
      <c r="I33" s="31" t="s">
        <v>477</v>
      </c>
      <c r="J33" s="31" t="s">
        <v>365</v>
      </c>
      <c r="K33" s="31" t="s">
        <v>506</v>
      </c>
      <c r="L33" s="31" t="s">
        <v>388</v>
      </c>
      <c r="M33" s="32">
        <v>27640</v>
      </c>
      <c r="N33" s="33">
        <v>44830</v>
      </c>
      <c r="O33" s="34">
        <v>55534</v>
      </c>
      <c r="P33" s="35">
        <v>0</v>
      </c>
      <c r="Q33" s="35">
        <v>0</v>
      </c>
      <c r="R33" s="36">
        <v>28</v>
      </c>
      <c r="S33" s="32">
        <v>987.14285714285711</v>
      </c>
      <c r="T33" s="33">
        <v>1601.0714285714287</v>
      </c>
      <c r="U33" s="34">
        <v>1983.3571428571429</v>
      </c>
      <c r="V33" s="35">
        <v>0</v>
      </c>
      <c r="W33" s="35">
        <v>0</v>
      </c>
      <c r="X33" s="42">
        <v>18488</v>
      </c>
      <c r="Y33" s="42">
        <v>35253</v>
      </c>
      <c r="Z33" s="42">
        <v>1273</v>
      </c>
      <c r="AA33" s="42">
        <v>23415</v>
      </c>
      <c r="AB33" s="42">
        <v>51919</v>
      </c>
      <c r="AC33" s="42">
        <v>35511</v>
      </c>
      <c r="AD33" s="42">
        <v>1658</v>
      </c>
      <c r="AE33" s="42">
        <v>23814</v>
      </c>
      <c r="AF33" s="36">
        <v>29370</v>
      </c>
      <c r="AG33" s="36">
        <v>35385</v>
      </c>
      <c r="AH33" s="36">
        <v>744</v>
      </c>
      <c r="AI33" s="36">
        <v>20016</v>
      </c>
      <c r="AJ33" s="37">
        <v>21658</v>
      </c>
      <c r="AK33" s="37">
        <v>35957</v>
      </c>
      <c r="AL33" s="37">
        <v>271</v>
      </c>
      <c r="AM33" s="37">
        <v>20254</v>
      </c>
      <c r="AN33" s="37">
        <v>5627</v>
      </c>
      <c r="AO33" s="37">
        <v>37727</v>
      </c>
      <c r="AP33" s="37">
        <v>32</v>
      </c>
      <c r="AQ33" s="37">
        <v>25254</v>
      </c>
      <c r="AR33" s="37">
        <v>5678</v>
      </c>
      <c r="AS33" s="37">
        <v>37929</v>
      </c>
      <c r="AT33" s="37">
        <v>45</v>
      </c>
      <c r="AU33" s="37">
        <v>28601</v>
      </c>
      <c r="AV33" s="37">
        <v>5752</v>
      </c>
      <c r="AW33" s="37">
        <v>40124</v>
      </c>
      <c r="AX33" s="37">
        <v>52</v>
      </c>
      <c r="AY33" s="37">
        <v>23469</v>
      </c>
      <c r="AZ33" s="37">
        <v>5299</v>
      </c>
      <c r="BA33" s="37">
        <v>40868</v>
      </c>
      <c r="BB33" s="37">
        <v>38</v>
      </c>
      <c r="BC33" s="37">
        <v>24999</v>
      </c>
      <c r="BD33" s="35">
        <v>5995</v>
      </c>
      <c r="BE33" s="35">
        <v>40998</v>
      </c>
      <c r="BF33" s="35">
        <v>75</v>
      </c>
      <c r="BG33" s="35">
        <v>26679</v>
      </c>
      <c r="BH33" s="35">
        <v>5917</v>
      </c>
      <c r="BI33" s="35">
        <v>40960</v>
      </c>
      <c r="BJ33" s="35">
        <v>36</v>
      </c>
      <c r="BK33" s="35">
        <v>24311</v>
      </c>
      <c r="BL33" s="35">
        <v>5356</v>
      </c>
      <c r="BM33" s="35">
        <v>41026</v>
      </c>
      <c r="BN33" s="35">
        <v>125</v>
      </c>
      <c r="BO33" s="35">
        <v>29357</v>
      </c>
      <c r="BP33" s="35">
        <v>23235</v>
      </c>
      <c r="BQ33" s="35">
        <v>41979</v>
      </c>
      <c r="BR33" s="35">
        <v>264</v>
      </c>
      <c r="BS33" s="35">
        <v>27726</v>
      </c>
      <c r="BT33" s="38">
        <f t="shared" si="0"/>
        <v>41003</v>
      </c>
      <c r="BU33" s="38">
        <f t="shared" si="1"/>
        <v>1451390044</v>
      </c>
      <c r="BV33" s="38">
        <f t="shared" si="2"/>
        <v>35397.16713411214</v>
      </c>
      <c r="BW33" s="38">
        <f t="shared" si="3"/>
        <v>1264.1845405040051</v>
      </c>
      <c r="BX33" s="35">
        <v>6543</v>
      </c>
      <c r="BY33" s="35">
        <v>45250</v>
      </c>
      <c r="BZ33" s="35">
        <v>59</v>
      </c>
      <c r="CA33" s="35">
        <v>30006</v>
      </c>
    </row>
    <row r="34" spans="1:79">
      <c r="A34" s="29">
        <f t="shared" si="4"/>
        <v>33</v>
      </c>
      <c r="B34" s="30" t="s">
        <v>314</v>
      </c>
      <c r="C34" s="29" t="s">
        <v>314</v>
      </c>
      <c r="D34" s="31" t="s">
        <v>33</v>
      </c>
      <c r="E34" s="31" t="s">
        <v>562</v>
      </c>
      <c r="F34" s="31" t="s">
        <v>563</v>
      </c>
      <c r="G34" s="31" t="s">
        <v>564</v>
      </c>
      <c r="H34" s="31" t="s">
        <v>565</v>
      </c>
      <c r="I34" s="31" t="s">
        <v>566</v>
      </c>
      <c r="J34" s="31" t="s">
        <v>567</v>
      </c>
      <c r="K34" s="31" t="s">
        <v>568</v>
      </c>
      <c r="L34" s="31" t="s">
        <v>430</v>
      </c>
      <c r="M34" s="32">
        <v>65988</v>
      </c>
      <c r="N34" s="33">
        <v>90902</v>
      </c>
      <c r="O34" s="34">
        <v>99136</v>
      </c>
      <c r="P34" s="35">
        <v>0</v>
      </c>
      <c r="Q34" s="35">
        <v>0</v>
      </c>
      <c r="R34" s="36">
        <v>28</v>
      </c>
      <c r="S34" s="32">
        <v>2356.7142857142858</v>
      </c>
      <c r="T34" s="33">
        <v>3246.5</v>
      </c>
      <c r="U34" s="34">
        <v>3540.5714285714284</v>
      </c>
      <c r="V34" s="35">
        <v>0</v>
      </c>
      <c r="W34" s="35">
        <v>0</v>
      </c>
      <c r="X34" s="36">
        <v>6768</v>
      </c>
      <c r="Y34" s="36">
        <v>65500</v>
      </c>
      <c r="Z34" s="36">
        <v>411</v>
      </c>
      <c r="AA34" s="36">
        <v>52416</v>
      </c>
      <c r="AB34" s="37">
        <v>5211</v>
      </c>
      <c r="AC34" s="37">
        <v>68081</v>
      </c>
      <c r="AD34" s="37">
        <v>344</v>
      </c>
      <c r="AE34" s="37">
        <v>53053</v>
      </c>
      <c r="AF34" s="36">
        <v>4177</v>
      </c>
      <c r="AG34" s="36">
        <v>69535</v>
      </c>
      <c r="AH34" s="36">
        <v>331</v>
      </c>
      <c r="AI34" s="36">
        <v>54308</v>
      </c>
      <c r="AJ34" s="37">
        <v>4045</v>
      </c>
      <c r="AK34" s="37">
        <v>73122</v>
      </c>
      <c r="AL34" s="37">
        <v>284</v>
      </c>
      <c r="AM34" s="37">
        <v>55302</v>
      </c>
      <c r="AN34" s="37">
        <v>888</v>
      </c>
      <c r="AO34" s="37">
        <v>79364</v>
      </c>
      <c r="AP34" s="37">
        <v>56</v>
      </c>
      <c r="AQ34" s="37">
        <v>56715</v>
      </c>
      <c r="AR34" s="37">
        <v>1105</v>
      </c>
      <c r="AS34" s="37">
        <v>85676</v>
      </c>
      <c r="AT34" s="37">
        <v>50</v>
      </c>
      <c r="AU34" s="37">
        <v>49312</v>
      </c>
      <c r="AV34" s="37">
        <v>1036</v>
      </c>
      <c r="AW34" s="37">
        <v>85675</v>
      </c>
      <c r="AX34" s="37">
        <v>63</v>
      </c>
      <c r="AY34" s="37">
        <v>63349</v>
      </c>
      <c r="AZ34" s="37">
        <v>919</v>
      </c>
      <c r="BA34" s="37">
        <v>85411</v>
      </c>
      <c r="BB34" s="37">
        <v>47</v>
      </c>
      <c r="BC34" s="37">
        <v>66022</v>
      </c>
      <c r="BD34" s="35">
        <v>757</v>
      </c>
      <c r="BE34" s="35">
        <v>85815</v>
      </c>
      <c r="BF34" s="35">
        <v>41</v>
      </c>
      <c r="BG34" s="35">
        <v>64721</v>
      </c>
      <c r="BH34" s="35">
        <v>799</v>
      </c>
      <c r="BI34" s="35">
        <v>90902</v>
      </c>
      <c r="BJ34" s="35">
        <v>59</v>
      </c>
      <c r="BK34" s="35">
        <v>65988</v>
      </c>
      <c r="BL34" s="35">
        <v>869</v>
      </c>
      <c r="BM34" s="35">
        <v>91164</v>
      </c>
      <c r="BN34" s="35">
        <v>75</v>
      </c>
      <c r="BO34" s="35">
        <v>69587</v>
      </c>
      <c r="BP34" s="35">
        <v>3537</v>
      </c>
      <c r="BQ34" s="35">
        <v>89785</v>
      </c>
      <c r="BR34" s="35">
        <v>228</v>
      </c>
      <c r="BS34" s="35">
        <v>68058</v>
      </c>
      <c r="BT34" s="38">
        <f t="shared" si="0"/>
        <v>6365</v>
      </c>
      <c r="BU34" s="38">
        <f t="shared" si="1"/>
        <v>496791433</v>
      </c>
      <c r="BV34" s="38">
        <f t="shared" si="2"/>
        <v>78050.5000785546</v>
      </c>
      <c r="BW34" s="38">
        <f t="shared" si="3"/>
        <v>2787.5178599483784</v>
      </c>
      <c r="BX34" s="35">
        <v>619</v>
      </c>
      <c r="BY34" s="35">
        <v>95632</v>
      </c>
      <c r="BZ34" s="35">
        <v>48</v>
      </c>
      <c r="CA34" s="35">
        <v>70308</v>
      </c>
    </row>
    <row r="35" spans="1:79">
      <c r="A35" s="29">
        <f t="shared" si="4"/>
        <v>34</v>
      </c>
      <c r="B35" s="30" t="s">
        <v>314</v>
      </c>
      <c r="C35" s="29" t="s">
        <v>314</v>
      </c>
      <c r="D35" s="31" t="s">
        <v>33</v>
      </c>
      <c r="E35" s="31" t="s">
        <v>562</v>
      </c>
      <c r="F35" s="31" t="s">
        <v>569</v>
      </c>
      <c r="G35" s="31" t="s">
        <v>570</v>
      </c>
      <c r="H35" s="31" t="s">
        <v>571</v>
      </c>
      <c r="I35" s="31" t="s">
        <v>572</v>
      </c>
      <c r="J35" s="31" t="s">
        <v>567</v>
      </c>
      <c r="K35" s="31" t="s">
        <v>573</v>
      </c>
      <c r="L35" s="31" t="s">
        <v>430</v>
      </c>
      <c r="M35" s="32">
        <v>31931</v>
      </c>
      <c r="N35" s="33">
        <v>35825</v>
      </c>
      <c r="O35" s="34">
        <v>44504</v>
      </c>
      <c r="P35" s="35">
        <v>0</v>
      </c>
      <c r="Q35" s="35">
        <v>0</v>
      </c>
      <c r="R35" s="36">
        <v>21</v>
      </c>
      <c r="S35" s="32">
        <v>1520.5238095238096</v>
      </c>
      <c r="T35" s="33">
        <v>1705.952380952381</v>
      </c>
      <c r="U35" s="34">
        <v>2119.2380952380954</v>
      </c>
      <c r="V35" s="35">
        <v>0</v>
      </c>
      <c r="W35" s="35">
        <v>0</v>
      </c>
      <c r="X35" s="42">
        <v>86266</v>
      </c>
      <c r="Y35" s="42">
        <v>26155</v>
      </c>
      <c r="Z35" s="42">
        <v>1726</v>
      </c>
      <c r="AA35" s="42">
        <v>23626</v>
      </c>
      <c r="AB35" s="37">
        <v>80264</v>
      </c>
      <c r="AC35" s="37">
        <v>27343</v>
      </c>
      <c r="AD35" s="37">
        <v>790</v>
      </c>
      <c r="AE35" s="37">
        <v>23726</v>
      </c>
      <c r="AF35" s="36">
        <v>80808</v>
      </c>
      <c r="AG35" s="36">
        <v>25332</v>
      </c>
      <c r="AH35" s="36">
        <v>732</v>
      </c>
      <c r="AI35" s="36">
        <v>23030</v>
      </c>
      <c r="AJ35" s="37">
        <v>58718</v>
      </c>
      <c r="AK35" s="37">
        <v>27343</v>
      </c>
      <c r="AL35" s="37">
        <v>680</v>
      </c>
      <c r="AM35" s="37">
        <v>23796</v>
      </c>
      <c r="AN35" s="37">
        <v>4159</v>
      </c>
      <c r="AO35" s="37">
        <v>33795</v>
      </c>
      <c r="AP35" s="37">
        <v>95</v>
      </c>
      <c r="AQ35" s="37">
        <v>23846</v>
      </c>
      <c r="AR35" s="37">
        <v>7961</v>
      </c>
      <c r="AS35" s="37">
        <v>35697</v>
      </c>
      <c r="AT35" s="37">
        <v>64</v>
      </c>
      <c r="AU35" s="37">
        <v>27962</v>
      </c>
      <c r="AV35" s="37">
        <v>17997</v>
      </c>
      <c r="AW35" s="37">
        <v>35528</v>
      </c>
      <c r="AX35" s="37">
        <v>80</v>
      </c>
      <c r="AY35" s="37">
        <v>27394</v>
      </c>
      <c r="AZ35" s="37">
        <v>18167</v>
      </c>
      <c r="BA35" s="37">
        <v>33801</v>
      </c>
      <c r="BB35" s="37">
        <v>206</v>
      </c>
      <c r="BC35" s="37">
        <v>27795</v>
      </c>
      <c r="BD35" s="35">
        <v>11640</v>
      </c>
      <c r="BE35" s="35">
        <v>34463</v>
      </c>
      <c r="BF35" s="35">
        <v>59</v>
      </c>
      <c r="BG35" s="35">
        <v>27325</v>
      </c>
      <c r="BH35" s="35">
        <v>14551</v>
      </c>
      <c r="BI35" s="35">
        <v>36827</v>
      </c>
      <c r="BJ35" s="35">
        <v>139</v>
      </c>
      <c r="BK35" s="35">
        <v>29984</v>
      </c>
      <c r="BL35" s="42">
        <v>14192</v>
      </c>
      <c r="BM35" s="42">
        <v>35629</v>
      </c>
      <c r="BN35" s="42">
        <v>105</v>
      </c>
      <c r="BO35" s="42">
        <v>30174</v>
      </c>
      <c r="BP35" s="35">
        <v>52980</v>
      </c>
      <c r="BQ35" s="35">
        <v>35749</v>
      </c>
      <c r="BR35" s="35">
        <v>532</v>
      </c>
      <c r="BS35" s="35">
        <v>30564</v>
      </c>
      <c r="BT35" s="38">
        <f t="shared" si="0"/>
        <v>94198</v>
      </c>
      <c r="BU35" s="38">
        <f t="shared" si="1"/>
        <v>2960752837</v>
      </c>
      <c r="BV35" s="38">
        <f t="shared" si="2"/>
        <v>31431.164536402048</v>
      </c>
      <c r="BW35" s="38">
        <f t="shared" si="3"/>
        <v>1496.7221207810499</v>
      </c>
      <c r="BX35" s="42">
        <v>8928</v>
      </c>
      <c r="BY35" s="42">
        <v>39649</v>
      </c>
      <c r="BZ35" s="42">
        <v>63</v>
      </c>
      <c r="CA35" s="42">
        <v>28767</v>
      </c>
    </row>
    <row r="36" spans="1:79">
      <c r="A36" s="29">
        <f t="shared" si="4"/>
        <v>35</v>
      </c>
      <c r="B36" s="30" t="s">
        <v>314</v>
      </c>
      <c r="C36" s="29" t="s">
        <v>314</v>
      </c>
      <c r="D36" s="31" t="s">
        <v>33</v>
      </c>
      <c r="E36" s="31" t="s">
        <v>562</v>
      </c>
      <c r="F36" s="31" t="s">
        <v>574</v>
      </c>
      <c r="G36" s="31" t="s">
        <v>575</v>
      </c>
      <c r="H36" s="31" t="s">
        <v>576</v>
      </c>
      <c r="I36" s="31" t="s">
        <v>577</v>
      </c>
      <c r="J36" s="31" t="s">
        <v>567</v>
      </c>
      <c r="K36" s="31" t="s">
        <v>376</v>
      </c>
      <c r="L36" s="31" t="s">
        <v>430</v>
      </c>
      <c r="M36" s="32">
        <v>42431</v>
      </c>
      <c r="N36" s="33">
        <v>56628</v>
      </c>
      <c r="O36" s="34">
        <v>61723</v>
      </c>
      <c r="P36" s="35">
        <v>0</v>
      </c>
      <c r="Q36" s="35">
        <v>0</v>
      </c>
      <c r="R36" s="36">
        <v>21</v>
      </c>
      <c r="S36" s="32">
        <v>2020.5238095238096</v>
      </c>
      <c r="T36" s="33">
        <v>2696.5714285714284</v>
      </c>
      <c r="U36" s="34">
        <v>2939.1904761904761</v>
      </c>
      <c r="V36" s="35">
        <v>0</v>
      </c>
      <c r="W36" s="35">
        <v>0</v>
      </c>
      <c r="X36" s="36">
        <v>14380</v>
      </c>
      <c r="Y36" s="36">
        <v>43157</v>
      </c>
      <c r="Z36" s="36">
        <v>29</v>
      </c>
      <c r="AA36" s="36">
        <v>34125</v>
      </c>
      <c r="AB36" s="37">
        <v>12245</v>
      </c>
      <c r="AC36" s="37">
        <v>44921</v>
      </c>
      <c r="AD36" s="37">
        <v>50</v>
      </c>
      <c r="AE36" s="37">
        <v>34427</v>
      </c>
      <c r="AF36" s="36">
        <v>10687</v>
      </c>
      <c r="AG36" s="36">
        <v>45893</v>
      </c>
      <c r="AH36" s="36">
        <v>116</v>
      </c>
      <c r="AI36" s="36">
        <v>34984</v>
      </c>
      <c r="AJ36" s="37">
        <v>9284</v>
      </c>
      <c r="AK36" s="37">
        <v>47995</v>
      </c>
      <c r="AL36" s="37">
        <v>246</v>
      </c>
      <c r="AM36" s="37">
        <v>36301</v>
      </c>
      <c r="AN36" s="37">
        <v>1783</v>
      </c>
      <c r="AO36" s="37">
        <v>51718</v>
      </c>
      <c r="AP36" s="37">
        <v>46</v>
      </c>
      <c r="AQ36" s="37">
        <v>38877</v>
      </c>
      <c r="AR36" s="37">
        <v>2097</v>
      </c>
      <c r="AS36" s="37">
        <v>56819</v>
      </c>
      <c r="AT36" s="37">
        <v>87</v>
      </c>
      <c r="AU36" s="37">
        <v>43302</v>
      </c>
      <c r="AV36" s="37">
        <v>2441</v>
      </c>
      <c r="AW36" s="37">
        <v>56288</v>
      </c>
      <c r="AX36" s="37">
        <v>27</v>
      </c>
      <c r="AY36" s="37">
        <v>43302</v>
      </c>
      <c r="AZ36" s="37">
        <v>1869</v>
      </c>
      <c r="BA36" s="37">
        <v>56130</v>
      </c>
      <c r="BB36" s="37">
        <v>57</v>
      </c>
      <c r="BC36" s="37">
        <v>41965</v>
      </c>
      <c r="BD36" s="35">
        <v>1981</v>
      </c>
      <c r="BE36" s="35">
        <v>56628</v>
      </c>
      <c r="BF36" s="35">
        <v>35</v>
      </c>
      <c r="BG36" s="35">
        <v>42431</v>
      </c>
      <c r="BH36" s="35">
        <v>162</v>
      </c>
      <c r="BI36" s="35">
        <v>63378</v>
      </c>
      <c r="BJ36" s="35">
        <v>0</v>
      </c>
      <c r="BK36" s="35">
        <v>0</v>
      </c>
      <c r="BL36" s="35">
        <v>0</v>
      </c>
      <c r="BM36" s="35">
        <v>0</v>
      </c>
      <c r="BN36" s="35">
        <v>0</v>
      </c>
      <c r="BO36" s="35">
        <v>0</v>
      </c>
      <c r="BP36" s="35">
        <v>2143</v>
      </c>
      <c r="BQ36" s="35">
        <v>57138</v>
      </c>
      <c r="BR36" s="35">
        <v>35</v>
      </c>
      <c r="BS36" s="35">
        <v>42431</v>
      </c>
      <c r="BT36" s="38">
        <f t="shared" si="0"/>
        <v>4356</v>
      </c>
      <c r="BU36" s="38">
        <f t="shared" si="1"/>
        <v>135742749</v>
      </c>
      <c r="BV36" s="38">
        <f t="shared" si="2"/>
        <v>31162.247245179064</v>
      </c>
      <c r="BW36" s="38">
        <f t="shared" si="3"/>
        <v>1483.9165354847173</v>
      </c>
      <c r="BX36" s="35">
        <v>0</v>
      </c>
      <c r="BY36" s="35">
        <v>0</v>
      </c>
      <c r="BZ36" s="35">
        <v>0</v>
      </c>
      <c r="CA36" s="35">
        <v>0</v>
      </c>
    </row>
    <row r="37" spans="1:79">
      <c r="A37" s="29">
        <f t="shared" si="4"/>
        <v>36</v>
      </c>
      <c r="B37" s="30" t="s">
        <v>314</v>
      </c>
      <c r="C37" s="29" t="s">
        <v>314</v>
      </c>
      <c r="D37" s="31" t="s">
        <v>33</v>
      </c>
      <c r="E37" s="31" t="s">
        <v>562</v>
      </c>
      <c r="F37" s="31" t="s">
        <v>578</v>
      </c>
      <c r="G37" s="31" t="s">
        <v>579</v>
      </c>
      <c r="H37" s="31" t="s">
        <v>580</v>
      </c>
      <c r="I37" s="31" t="s">
        <v>581</v>
      </c>
      <c r="J37" s="31" t="s">
        <v>358</v>
      </c>
      <c r="K37" s="31" t="s">
        <v>371</v>
      </c>
      <c r="L37" s="31" t="s">
        <v>430</v>
      </c>
      <c r="M37" s="32">
        <v>51586</v>
      </c>
      <c r="N37" s="33">
        <v>69961</v>
      </c>
      <c r="O37" s="34">
        <v>78360</v>
      </c>
      <c r="P37" s="35">
        <v>0</v>
      </c>
      <c r="Q37" s="35">
        <v>0</v>
      </c>
      <c r="R37" s="36">
        <v>28</v>
      </c>
      <c r="S37" s="32">
        <v>1842.3571428571429</v>
      </c>
      <c r="T37" s="33">
        <v>2498.6071428571427</v>
      </c>
      <c r="U37" s="34">
        <v>2798.5714285714284</v>
      </c>
      <c r="V37" s="35">
        <v>0</v>
      </c>
      <c r="W37" s="35">
        <v>0</v>
      </c>
      <c r="X37" s="36">
        <v>31155</v>
      </c>
      <c r="Y37" s="36">
        <v>49865</v>
      </c>
      <c r="Z37" s="36">
        <v>156</v>
      </c>
      <c r="AA37" s="36">
        <v>40040</v>
      </c>
      <c r="AB37" s="37">
        <v>24401</v>
      </c>
      <c r="AC37" s="37">
        <v>52117</v>
      </c>
      <c r="AD37" s="37">
        <v>1255</v>
      </c>
      <c r="AE37" s="37">
        <v>40123</v>
      </c>
      <c r="AF37" s="36">
        <v>20780</v>
      </c>
      <c r="AG37" s="36">
        <v>53436</v>
      </c>
      <c r="AH37" s="36">
        <v>204</v>
      </c>
      <c r="AI37" s="36">
        <v>41261</v>
      </c>
      <c r="AJ37" s="37">
        <v>16910</v>
      </c>
      <c r="AK37" s="37">
        <v>56261</v>
      </c>
      <c r="AL37" s="37">
        <v>3020</v>
      </c>
      <c r="AM37" s="37">
        <v>43240</v>
      </c>
      <c r="AN37" s="37">
        <v>2612</v>
      </c>
      <c r="AO37" s="37">
        <v>61094</v>
      </c>
      <c r="AP37" s="37">
        <v>832</v>
      </c>
      <c r="AQ37" s="37">
        <v>43352</v>
      </c>
      <c r="AR37" s="37">
        <v>4093</v>
      </c>
      <c r="AS37" s="37">
        <v>65648</v>
      </c>
      <c r="AT37" s="37">
        <v>142</v>
      </c>
      <c r="AU37" s="37">
        <v>43473</v>
      </c>
      <c r="AV37" s="37">
        <v>4262</v>
      </c>
      <c r="AW37" s="37">
        <v>65583</v>
      </c>
      <c r="AX37" s="37">
        <v>1701</v>
      </c>
      <c r="AY37" s="37">
        <v>43391</v>
      </c>
      <c r="AZ37" s="37">
        <v>1364</v>
      </c>
      <c r="BA37" s="37">
        <v>66253</v>
      </c>
      <c r="BB37" s="37">
        <v>481</v>
      </c>
      <c r="BC37" s="37">
        <v>43710</v>
      </c>
      <c r="BD37" s="35">
        <v>5581</v>
      </c>
      <c r="BE37" s="35">
        <v>65023</v>
      </c>
      <c r="BF37" s="35">
        <v>1126</v>
      </c>
      <c r="BG37" s="35">
        <v>50752</v>
      </c>
      <c r="BH37" s="35">
        <v>3372</v>
      </c>
      <c r="BI37" s="35">
        <v>69961</v>
      </c>
      <c r="BJ37" s="35">
        <v>44</v>
      </c>
      <c r="BK37" s="35">
        <v>51586</v>
      </c>
      <c r="BL37" s="35">
        <v>3209</v>
      </c>
      <c r="BM37" s="35">
        <v>71035</v>
      </c>
      <c r="BN37" s="35">
        <v>464</v>
      </c>
      <c r="BO37" s="35">
        <v>50809</v>
      </c>
      <c r="BP37" s="35">
        <v>14673</v>
      </c>
      <c r="BQ37" s="35">
        <v>68860</v>
      </c>
      <c r="BR37" s="35">
        <v>2045</v>
      </c>
      <c r="BS37" s="35">
        <v>50808</v>
      </c>
      <c r="BT37" s="38">
        <f t="shared" si="0"/>
        <v>30514</v>
      </c>
      <c r="BU37" s="38">
        <f t="shared" si="1"/>
        <v>1661207463</v>
      </c>
      <c r="BV37" s="38">
        <f t="shared" si="2"/>
        <v>54440.829225929083</v>
      </c>
      <c r="BW37" s="38">
        <f t="shared" si="3"/>
        <v>1944.3153294974672</v>
      </c>
      <c r="BX37" s="35">
        <v>54</v>
      </c>
      <c r="BY37" s="35">
        <v>81848</v>
      </c>
      <c r="BZ37" s="35">
        <v>0</v>
      </c>
      <c r="CA37" s="35">
        <v>0</v>
      </c>
    </row>
    <row r="38" spans="1:79">
      <c r="A38" s="29">
        <f t="shared" si="4"/>
        <v>37</v>
      </c>
      <c r="B38" s="30" t="s">
        <v>314</v>
      </c>
      <c r="C38" s="29" t="s">
        <v>314</v>
      </c>
      <c r="D38" s="31" t="s">
        <v>33</v>
      </c>
      <c r="E38" s="31" t="s">
        <v>562</v>
      </c>
      <c r="F38" s="31" t="s">
        <v>582</v>
      </c>
      <c r="G38" s="31" t="s">
        <v>583</v>
      </c>
      <c r="H38" s="31" t="s">
        <v>584</v>
      </c>
      <c r="I38" s="31" t="s">
        <v>581</v>
      </c>
      <c r="J38" s="31" t="s">
        <v>358</v>
      </c>
      <c r="K38" s="31" t="s">
        <v>585</v>
      </c>
      <c r="L38" s="31" t="s">
        <v>334</v>
      </c>
      <c r="M38" s="32">
        <v>780</v>
      </c>
      <c r="N38" s="33">
        <v>843</v>
      </c>
      <c r="O38" s="34">
        <v>875</v>
      </c>
      <c r="P38" s="35">
        <v>0</v>
      </c>
      <c r="Q38" s="35">
        <v>0</v>
      </c>
      <c r="R38" s="36">
        <v>28</v>
      </c>
      <c r="S38" s="32">
        <v>27.857142857142858</v>
      </c>
      <c r="T38" s="33">
        <v>30.107142857142858</v>
      </c>
      <c r="U38" s="34">
        <v>31.25</v>
      </c>
      <c r="V38" s="35">
        <v>0</v>
      </c>
      <c r="W38" s="35">
        <v>0</v>
      </c>
      <c r="X38" s="36">
        <v>0</v>
      </c>
      <c r="Y38" s="36">
        <v>0</v>
      </c>
      <c r="Z38" s="36">
        <v>46340</v>
      </c>
      <c r="AA38" s="36">
        <v>843</v>
      </c>
      <c r="AB38" s="37">
        <v>0</v>
      </c>
      <c r="AC38" s="37">
        <v>0</v>
      </c>
      <c r="AD38" s="37">
        <v>0</v>
      </c>
      <c r="AE38" s="37">
        <v>0</v>
      </c>
      <c r="AF38" s="40"/>
      <c r="AG38" s="40"/>
      <c r="AH38" s="40"/>
      <c r="AI38" s="40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8">
        <f t="shared" si="0"/>
        <v>0</v>
      </c>
      <c r="BU38" s="38">
        <f t="shared" si="1"/>
        <v>0</v>
      </c>
      <c r="BV38" s="38" t="e">
        <f t="shared" si="2"/>
        <v>#DIV/0!</v>
      </c>
      <c r="BW38" s="38" t="e">
        <f t="shared" si="3"/>
        <v>#DIV/0!</v>
      </c>
      <c r="BX38" s="39"/>
      <c r="BY38" s="39"/>
      <c r="BZ38" s="39"/>
      <c r="CA38" s="39"/>
    </row>
    <row r="39" spans="1:79">
      <c r="A39" s="29">
        <f t="shared" si="4"/>
        <v>38</v>
      </c>
      <c r="B39" s="30" t="s">
        <v>314</v>
      </c>
      <c r="C39" s="29" t="s">
        <v>314</v>
      </c>
      <c r="D39" s="31" t="s">
        <v>33</v>
      </c>
      <c r="E39" s="31" t="s">
        <v>562</v>
      </c>
      <c r="F39" s="31" t="s">
        <v>586</v>
      </c>
      <c r="G39" s="31" t="s">
        <v>587</v>
      </c>
      <c r="H39" s="31" t="s">
        <v>588</v>
      </c>
      <c r="I39" s="31" t="s">
        <v>589</v>
      </c>
      <c r="J39" s="31" t="s">
        <v>567</v>
      </c>
      <c r="K39" s="31" t="s">
        <v>590</v>
      </c>
      <c r="L39" s="31" t="s">
        <v>591</v>
      </c>
      <c r="M39" s="32">
        <v>51460</v>
      </c>
      <c r="N39" s="33">
        <v>59821</v>
      </c>
      <c r="O39" s="34">
        <v>73459</v>
      </c>
      <c r="P39" s="35">
        <v>0</v>
      </c>
      <c r="Q39" s="35">
        <v>0</v>
      </c>
      <c r="R39" s="36">
        <v>21</v>
      </c>
      <c r="S39" s="32">
        <v>2450.4761904761904</v>
      </c>
      <c r="T39" s="33">
        <v>2848.6190476190477</v>
      </c>
      <c r="U39" s="34">
        <v>3498.0476190476193</v>
      </c>
      <c r="V39" s="35">
        <v>0</v>
      </c>
      <c r="W39" s="35">
        <v>0</v>
      </c>
      <c r="X39" s="36">
        <v>3998</v>
      </c>
      <c r="Y39" s="36">
        <v>48735</v>
      </c>
      <c r="Z39" s="36">
        <v>1250</v>
      </c>
      <c r="AA39" s="36">
        <v>47202</v>
      </c>
      <c r="AB39" s="37">
        <v>5445</v>
      </c>
      <c r="AC39" s="37">
        <v>49649</v>
      </c>
      <c r="AD39" s="37">
        <v>80</v>
      </c>
      <c r="AE39" s="37">
        <v>49749</v>
      </c>
      <c r="AF39" s="36">
        <v>3938</v>
      </c>
      <c r="AG39" s="36">
        <v>49881</v>
      </c>
      <c r="AH39" s="36">
        <v>10</v>
      </c>
      <c r="AI39" s="36">
        <v>43848</v>
      </c>
      <c r="AJ39" s="37">
        <v>3626</v>
      </c>
      <c r="AK39" s="37">
        <v>48838</v>
      </c>
      <c r="AL39" s="37">
        <v>20</v>
      </c>
      <c r="AM39" s="37">
        <v>43848</v>
      </c>
      <c r="AN39" s="37">
        <v>784</v>
      </c>
      <c r="AO39" s="37">
        <v>51082</v>
      </c>
      <c r="AP39" s="37">
        <v>0</v>
      </c>
      <c r="AQ39" s="37">
        <v>0</v>
      </c>
      <c r="AR39" s="37">
        <v>862</v>
      </c>
      <c r="AS39" s="37">
        <v>54230</v>
      </c>
      <c r="AT39" s="37">
        <v>0</v>
      </c>
      <c r="AU39" s="37">
        <v>0</v>
      </c>
      <c r="AV39" s="37">
        <v>943</v>
      </c>
      <c r="AW39" s="37">
        <v>55680</v>
      </c>
      <c r="AX39" s="37">
        <v>240</v>
      </c>
      <c r="AY39" s="37">
        <v>54800</v>
      </c>
      <c r="AZ39" s="37">
        <v>725</v>
      </c>
      <c r="BA39" s="37">
        <v>55842</v>
      </c>
      <c r="BB39" s="37">
        <v>0</v>
      </c>
      <c r="BC39" s="37">
        <v>0</v>
      </c>
      <c r="BD39" s="35">
        <v>445</v>
      </c>
      <c r="BE39" s="35">
        <v>59809</v>
      </c>
      <c r="BF39" s="35">
        <v>120</v>
      </c>
      <c r="BG39" s="35">
        <v>57469</v>
      </c>
      <c r="BH39" s="35">
        <v>535</v>
      </c>
      <c r="BI39" s="35">
        <v>59821</v>
      </c>
      <c r="BJ39" s="35">
        <v>20</v>
      </c>
      <c r="BK39" s="35">
        <v>51460</v>
      </c>
      <c r="BL39" s="35">
        <v>518</v>
      </c>
      <c r="BM39" s="35">
        <v>59612</v>
      </c>
      <c r="BN39" s="35">
        <v>20</v>
      </c>
      <c r="BO39" s="35">
        <v>58359</v>
      </c>
      <c r="BP39" s="35">
        <v>1540</v>
      </c>
      <c r="BQ39" s="35">
        <v>59967</v>
      </c>
      <c r="BR39" s="35">
        <v>160</v>
      </c>
      <c r="BS39" s="35">
        <v>56829</v>
      </c>
      <c r="BT39" s="38">
        <f t="shared" si="0"/>
        <v>3358</v>
      </c>
      <c r="BU39" s="38">
        <f t="shared" si="1"/>
        <v>173477985</v>
      </c>
      <c r="BV39" s="38">
        <f t="shared" si="2"/>
        <v>51661.103335318643</v>
      </c>
      <c r="BW39" s="38">
        <f t="shared" si="3"/>
        <v>2460.0525397770784</v>
      </c>
      <c r="BX39" s="35">
        <v>43</v>
      </c>
      <c r="BY39" s="35">
        <v>67901</v>
      </c>
      <c r="BZ39" s="35">
        <v>0</v>
      </c>
      <c r="CA39" s="35">
        <v>0</v>
      </c>
    </row>
    <row r="40" spans="1:79">
      <c r="A40" s="29">
        <f t="shared" si="4"/>
        <v>39</v>
      </c>
      <c r="B40" s="30" t="s">
        <v>314</v>
      </c>
      <c r="C40" s="29" t="s">
        <v>314</v>
      </c>
      <c r="D40" s="31" t="s">
        <v>33</v>
      </c>
      <c r="E40" s="31" t="s">
        <v>562</v>
      </c>
      <c r="F40" s="31" t="s">
        <v>592</v>
      </c>
      <c r="G40" s="31" t="s">
        <v>593</v>
      </c>
      <c r="H40" s="31" t="s">
        <v>594</v>
      </c>
      <c r="I40" s="31" t="s">
        <v>595</v>
      </c>
      <c r="J40" s="31" t="s">
        <v>365</v>
      </c>
      <c r="K40" s="31" t="s">
        <v>596</v>
      </c>
      <c r="L40" s="31" t="s">
        <v>591</v>
      </c>
      <c r="M40" s="32">
        <v>50389</v>
      </c>
      <c r="N40" s="33">
        <v>51961</v>
      </c>
      <c r="O40" s="34">
        <v>59200</v>
      </c>
      <c r="P40" s="35">
        <v>0</v>
      </c>
      <c r="Q40" s="35">
        <v>0</v>
      </c>
      <c r="R40" s="36">
        <v>28</v>
      </c>
      <c r="S40" s="32">
        <v>1799.6071428571429</v>
      </c>
      <c r="T40" s="33">
        <v>1855.75</v>
      </c>
      <c r="U40" s="34">
        <v>2114.2857142857142</v>
      </c>
      <c r="V40" s="35">
        <v>0</v>
      </c>
      <c r="W40" s="35">
        <v>0</v>
      </c>
      <c r="X40" s="36">
        <v>5751</v>
      </c>
      <c r="Y40" s="36">
        <v>50697</v>
      </c>
      <c r="Z40" s="36">
        <v>1830</v>
      </c>
      <c r="AA40" s="36">
        <v>50811</v>
      </c>
      <c r="AB40" s="37">
        <v>7240</v>
      </c>
      <c r="AC40" s="37">
        <v>51961</v>
      </c>
      <c r="AD40" s="37">
        <v>761</v>
      </c>
      <c r="AE40" s="37">
        <v>50389</v>
      </c>
      <c r="AF40" s="36">
        <v>0</v>
      </c>
      <c r="AG40" s="36">
        <v>0</v>
      </c>
      <c r="AH40" s="36">
        <v>0</v>
      </c>
      <c r="AI40" s="36">
        <v>0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37">
        <v>0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0</v>
      </c>
      <c r="BS40" s="35">
        <v>0</v>
      </c>
      <c r="BT40" s="38">
        <f t="shared" si="0"/>
        <v>0</v>
      </c>
      <c r="BU40" s="38">
        <f t="shared" si="1"/>
        <v>0</v>
      </c>
      <c r="BV40" s="38" t="e">
        <f t="shared" si="2"/>
        <v>#DIV/0!</v>
      </c>
      <c r="BW40" s="38" t="e">
        <f t="shared" si="3"/>
        <v>#DIV/0!</v>
      </c>
      <c r="BX40" s="35">
        <v>0</v>
      </c>
      <c r="BY40" s="35">
        <v>0</v>
      </c>
      <c r="BZ40" s="35">
        <v>0</v>
      </c>
      <c r="CA40" s="35">
        <v>0</v>
      </c>
    </row>
    <row r="41" spans="1:79">
      <c r="A41" s="29">
        <f t="shared" si="4"/>
        <v>40</v>
      </c>
      <c r="B41" s="30" t="s">
        <v>314</v>
      </c>
      <c r="C41" s="29" t="s">
        <v>314</v>
      </c>
      <c r="D41" s="31" t="s">
        <v>33</v>
      </c>
      <c r="E41" s="31" t="s">
        <v>562</v>
      </c>
      <c r="F41" s="31" t="s">
        <v>597</v>
      </c>
      <c r="G41" s="31" t="s">
        <v>598</v>
      </c>
      <c r="H41" s="31" t="s">
        <v>599</v>
      </c>
      <c r="I41" s="31" t="s">
        <v>595</v>
      </c>
      <c r="J41" s="31" t="s">
        <v>365</v>
      </c>
      <c r="K41" s="31" t="s">
        <v>371</v>
      </c>
      <c r="L41" s="31" t="s">
        <v>591</v>
      </c>
      <c r="M41" s="32">
        <v>56500</v>
      </c>
      <c r="N41" s="33">
        <v>62770</v>
      </c>
      <c r="O41" s="34">
        <v>71574</v>
      </c>
      <c r="P41" s="35">
        <v>0</v>
      </c>
      <c r="Q41" s="35">
        <v>0</v>
      </c>
      <c r="R41" s="36">
        <v>28</v>
      </c>
      <c r="S41" s="32">
        <v>2017.8571428571429</v>
      </c>
      <c r="T41" s="33">
        <v>2241.7857142857142</v>
      </c>
      <c r="U41" s="34">
        <v>2556.2142857142858</v>
      </c>
      <c r="V41" s="35">
        <v>0</v>
      </c>
      <c r="W41" s="35">
        <v>0</v>
      </c>
      <c r="X41" s="42">
        <v>0</v>
      </c>
      <c r="Y41" s="42">
        <v>0</v>
      </c>
      <c r="Z41" s="42">
        <v>0</v>
      </c>
      <c r="AA41" s="42">
        <v>0</v>
      </c>
      <c r="AB41" s="37">
        <v>0</v>
      </c>
      <c r="AC41" s="37">
        <v>0</v>
      </c>
      <c r="AD41" s="37">
        <v>0</v>
      </c>
      <c r="AE41" s="37">
        <v>0</v>
      </c>
      <c r="AF41" s="36">
        <v>6095</v>
      </c>
      <c r="AG41" s="36">
        <v>51693</v>
      </c>
      <c r="AH41" s="36">
        <v>80</v>
      </c>
      <c r="AI41" s="36">
        <v>50134</v>
      </c>
      <c r="AJ41" s="37">
        <v>5832</v>
      </c>
      <c r="AK41" s="37">
        <v>49041</v>
      </c>
      <c r="AL41" s="37">
        <v>50</v>
      </c>
      <c r="AM41" s="37">
        <v>49134</v>
      </c>
      <c r="AN41" s="37">
        <v>1400</v>
      </c>
      <c r="AO41" s="37">
        <v>51239</v>
      </c>
      <c r="AP41" s="37">
        <v>0</v>
      </c>
      <c r="AQ41" s="37">
        <v>0</v>
      </c>
      <c r="AR41" s="37">
        <v>1458</v>
      </c>
      <c r="AS41" s="37">
        <v>56890</v>
      </c>
      <c r="AT41" s="37">
        <v>0</v>
      </c>
      <c r="AU41" s="37">
        <v>0</v>
      </c>
      <c r="AV41" s="42">
        <v>546</v>
      </c>
      <c r="AW41" s="42">
        <v>60410</v>
      </c>
      <c r="AX41" s="42">
        <v>347</v>
      </c>
      <c r="AY41" s="42">
        <v>57676</v>
      </c>
      <c r="AZ41" s="42">
        <v>1531</v>
      </c>
      <c r="BA41" s="42">
        <v>58801</v>
      </c>
      <c r="BB41" s="42">
        <v>0</v>
      </c>
      <c r="BC41" s="42">
        <v>0</v>
      </c>
      <c r="BD41" s="42">
        <v>908</v>
      </c>
      <c r="BE41" s="42">
        <v>63031</v>
      </c>
      <c r="BF41" s="42">
        <v>320</v>
      </c>
      <c r="BG41" s="42">
        <v>60765</v>
      </c>
      <c r="BH41" s="42">
        <v>914</v>
      </c>
      <c r="BI41" s="42">
        <v>62770</v>
      </c>
      <c r="BJ41" s="42">
        <v>50</v>
      </c>
      <c r="BK41" s="42">
        <v>56500</v>
      </c>
      <c r="BL41" s="42">
        <v>233</v>
      </c>
      <c r="BM41" s="42">
        <v>62941</v>
      </c>
      <c r="BN41" s="42">
        <v>60</v>
      </c>
      <c r="BO41" s="42">
        <v>61516</v>
      </c>
      <c r="BP41" s="35">
        <v>2315</v>
      </c>
      <c r="BQ41" s="35">
        <v>62749</v>
      </c>
      <c r="BR41" s="35">
        <v>430</v>
      </c>
      <c r="BS41" s="35">
        <v>60374</v>
      </c>
      <c r="BT41" s="38">
        <f t="shared" si="0"/>
        <v>5230</v>
      </c>
      <c r="BU41" s="38">
        <f t="shared" si="1"/>
        <v>269286487</v>
      </c>
      <c r="BV41" s="38">
        <f t="shared" si="2"/>
        <v>51488.812045889099</v>
      </c>
      <c r="BW41" s="38">
        <f t="shared" si="3"/>
        <v>1838.8861444960392</v>
      </c>
      <c r="BX41" s="42">
        <v>0</v>
      </c>
      <c r="BY41" s="42">
        <v>0</v>
      </c>
      <c r="BZ41" s="42">
        <v>0</v>
      </c>
      <c r="CA41" s="42">
        <v>0</v>
      </c>
    </row>
    <row r="42" spans="1:79">
      <c r="A42" s="29">
        <f t="shared" si="4"/>
        <v>41</v>
      </c>
      <c r="B42" s="30" t="s">
        <v>314</v>
      </c>
      <c r="C42" s="29" t="s">
        <v>314</v>
      </c>
      <c r="D42" s="31" t="s">
        <v>33</v>
      </c>
      <c r="E42" s="31" t="s">
        <v>562</v>
      </c>
      <c r="F42" s="31" t="s">
        <v>600</v>
      </c>
      <c r="G42" s="31" t="s">
        <v>601</v>
      </c>
      <c r="H42" s="31" t="s">
        <v>599</v>
      </c>
      <c r="I42" s="31" t="s">
        <v>602</v>
      </c>
      <c r="J42" s="31" t="s">
        <v>567</v>
      </c>
      <c r="K42" s="31" t="s">
        <v>590</v>
      </c>
      <c r="L42" s="31" t="s">
        <v>591</v>
      </c>
      <c r="M42" s="32">
        <v>25456</v>
      </c>
      <c r="N42" s="33">
        <v>25996</v>
      </c>
      <c r="O42" s="34">
        <v>62850</v>
      </c>
      <c r="P42" s="35">
        <v>0</v>
      </c>
      <c r="Q42" s="35">
        <v>0</v>
      </c>
      <c r="R42" s="36">
        <v>21</v>
      </c>
      <c r="S42" s="32">
        <v>1212.1904761904761</v>
      </c>
      <c r="T42" s="33">
        <v>1237.9047619047619</v>
      </c>
      <c r="U42" s="34">
        <v>2992.8571428571427</v>
      </c>
      <c r="V42" s="35">
        <v>0</v>
      </c>
      <c r="W42" s="35">
        <v>0</v>
      </c>
      <c r="X42" s="36">
        <v>4328</v>
      </c>
      <c r="Y42" s="36">
        <v>44003</v>
      </c>
      <c r="Z42" s="36">
        <v>1557</v>
      </c>
      <c r="AA42" s="36">
        <v>43528</v>
      </c>
      <c r="AB42" s="37">
        <v>4900</v>
      </c>
      <c r="AC42" s="37">
        <v>44401</v>
      </c>
      <c r="AD42" s="37">
        <v>130</v>
      </c>
      <c r="AE42" s="37">
        <v>44877</v>
      </c>
      <c r="AF42" s="36">
        <v>0</v>
      </c>
      <c r="AG42" s="36">
        <v>0</v>
      </c>
      <c r="AH42" s="36">
        <v>0</v>
      </c>
      <c r="AI42" s="36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37">
        <v>0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</v>
      </c>
      <c r="BL42" s="35">
        <v>0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0</v>
      </c>
      <c r="BS42" s="35">
        <v>0</v>
      </c>
      <c r="BT42" s="38">
        <f t="shared" si="0"/>
        <v>0</v>
      </c>
      <c r="BU42" s="38">
        <f t="shared" si="1"/>
        <v>0</v>
      </c>
      <c r="BV42" s="38" t="e">
        <f t="shared" si="2"/>
        <v>#DIV/0!</v>
      </c>
      <c r="BW42" s="38" t="e">
        <f t="shared" si="3"/>
        <v>#DIV/0!</v>
      </c>
      <c r="BX42" s="43"/>
      <c r="BY42" s="43"/>
      <c r="BZ42" s="43"/>
      <c r="CA42" s="43"/>
    </row>
    <row r="43" spans="1:79">
      <c r="A43" s="29">
        <f t="shared" si="4"/>
        <v>42</v>
      </c>
      <c r="B43" s="30" t="s">
        <v>314</v>
      </c>
      <c r="C43" s="29" t="s">
        <v>314</v>
      </c>
      <c r="D43" s="31" t="s">
        <v>33</v>
      </c>
      <c r="E43" s="31" t="s">
        <v>562</v>
      </c>
      <c r="F43" s="31" t="s">
        <v>603</v>
      </c>
      <c r="G43" s="31" t="s">
        <v>604</v>
      </c>
      <c r="H43" s="31" t="s">
        <v>599</v>
      </c>
      <c r="I43" s="31" t="s">
        <v>605</v>
      </c>
      <c r="J43" s="31" t="s">
        <v>567</v>
      </c>
      <c r="K43" s="31" t="s">
        <v>606</v>
      </c>
      <c r="L43" s="31" t="s">
        <v>591</v>
      </c>
      <c r="M43" s="32">
        <v>39900</v>
      </c>
      <c r="N43" s="33">
        <v>44131</v>
      </c>
      <c r="O43" s="34">
        <v>65100</v>
      </c>
      <c r="P43" s="35">
        <v>0</v>
      </c>
      <c r="Q43" s="35">
        <v>0</v>
      </c>
      <c r="R43" s="36">
        <v>21</v>
      </c>
      <c r="S43" s="32">
        <v>1900</v>
      </c>
      <c r="T43" s="33">
        <v>2101.4761904761904</v>
      </c>
      <c r="U43" s="34">
        <v>3100</v>
      </c>
      <c r="V43" s="35">
        <v>0</v>
      </c>
      <c r="W43" s="35">
        <v>0</v>
      </c>
      <c r="X43" s="36">
        <v>0</v>
      </c>
      <c r="Y43" s="36">
        <v>0</v>
      </c>
      <c r="Z43" s="36">
        <v>0</v>
      </c>
      <c r="AA43" s="36">
        <v>0</v>
      </c>
      <c r="AB43" s="37">
        <v>1067</v>
      </c>
      <c r="AC43" s="37">
        <v>51952</v>
      </c>
      <c r="AD43" s="37">
        <v>0</v>
      </c>
      <c r="AE43" s="37">
        <v>0</v>
      </c>
      <c r="AF43" s="36">
        <v>5070</v>
      </c>
      <c r="AG43" s="36">
        <v>45666</v>
      </c>
      <c r="AH43" s="36">
        <v>10</v>
      </c>
      <c r="AI43" s="36">
        <v>31689</v>
      </c>
      <c r="AJ43" s="37">
        <v>4421</v>
      </c>
      <c r="AK43" s="37">
        <v>44131</v>
      </c>
      <c r="AL43" s="37">
        <v>10</v>
      </c>
      <c r="AM43" s="37">
        <v>39900</v>
      </c>
      <c r="AN43" s="37">
        <v>526</v>
      </c>
      <c r="AO43" s="37">
        <v>49918</v>
      </c>
      <c r="AP43" s="37">
        <v>0</v>
      </c>
      <c r="AQ43" s="37">
        <v>0</v>
      </c>
      <c r="AR43" s="37">
        <v>1035</v>
      </c>
      <c r="AS43" s="37">
        <v>50136</v>
      </c>
      <c r="AT43" s="37">
        <v>0</v>
      </c>
      <c r="AU43" s="37">
        <v>0</v>
      </c>
      <c r="AV43" s="37">
        <v>97</v>
      </c>
      <c r="AW43" s="37">
        <v>51630</v>
      </c>
      <c r="AX43" s="37">
        <v>360</v>
      </c>
      <c r="AY43" s="37">
        <v>49383</v>
      </c>
      <c r="AZ43" s="37">
        <v>601</v>
      </c>
      <c r="BA43" s="37">
        <v>50068</v>
      </c>
      <c r="BB43" s="37">
        <v>0</v>
      </c>
      <c r="BC43" s="37">
        <v>0</v>
      </c>
      <c r="BD43" s="35">
        <v>74</v>
      </c>
      <c r="BE43" s="35">
        <v>53506</v>
      </c>
      <c r="BF43" s="35">
        <v>60</v>
      </c>
      <c r="BG43" s="35">
        <v>49916</v>
      </c>
      <c r="BH43" s="35">
        <v>150</v>
      </c>
      <c r="BI43" s="35">
        <v>52584</v>
      </c>
      <c r="BJ43" s="35">
        <v>100</v>
      </c>
      <c r="BK43" s="35">
        <v>48838</v>
      </c>
      <c r="BL43" s="35">
        <v>100</v>
      </c>
      <c r="BM43" s="35">
        <v>52584</v>
      </c>
      <c r="BN43" s="35">
        <v>120</v>
      </c>
      <c r="BO43" s="35">
        <v>51023</v>
      </c>
      <c r="BP43" s="35">
        <v>324</v>
      </c>
      <c r="BQ43" s="35">
        <v>52795</v>
      </c>
      <c r="BR43" s="35">
        <v>280</v>
      </c>
      <c r="BS43" s="35">
        <v>50005</v>
      </c>
      <c r="BT43" s="38">
        <f t="shared" si="0"/>
        <v>1208</v>
      </c>
      <c r="BU43" s="38">
        <f t="shared" si="1"/>
        <v>58308080</v>
      </c>
      <c r="BV43" s="38">
        <f t="shared" si="2"/>
        <v>48268.278145695367</v>
      </c>
      <c r="BW43" s="38">
        <f t="shared" si="3"/>
        <v>2298.4894355093033</v>
      </c>
      <c r="BX43" s="35">
        <v>0</v>
      </c>
      <c r="BY43" s="35">
        <v>0</v>
      </c>
      <c r="BZ43" s="35">
        <v>0</v>
      </c>
      <c r="CA43" s="35">
        <v>0</v>
      </c>
    </row>
    <row r="44" spans="1:79">
      <c r="A44" s="29">
        <f t="shared" si="4"/>
        <v>43</v>
      </c>
      <c r="B44" s="30" t="s">
        <v>314</v>
      </c>
      <c r="C44" s="29" t="s">
        <v>314</v>
      </c>
      <c r="D44" s="31" t="s">
        <v>222</v>
      </c>
      <c r="E44" s="31" t="s">
        <v>607</v>
      </c>
      <c r="F44" s="31" t="s">
        <v>608</v>
      </c>
      <c r="G44" s="31" t="s">
        <v>609</v>
      </c>
      <c r="H44" s="31" t="s">
        <v>610</v>
      </c>
      <c r="I44" s="31" t="s">
        <v>611</v>
      </c>
      <c r="J44" s="31" t="s">
        <v>567</v>
      </c>
      <c r="K44" s="31" t="s">
        <v>612</v>
      </c>
      <c r="L44" s="31" t="s">
        <v>430</v>
      </c>
      <c r="M44" s="32">
        <v>7603</v>
      </c>
      <c r="N44" s="33">
        <v>24740</v>
      </c>
      <c r="O44" s="34">
        <v>27765</v>
      </c>
      <c r="P44" s="35">
        <v>0</v>
      </c>
      <c r="Q44" s="35">
        <v>0</v>
      </c>
      <c r="R44" s="36">
        <v>35</v>
      </c>
      <c r="S44" s="32">
        <v>217.22857142857143</v>
      </c>
      <c r="T44" s="33">
        <v>706.85714285714289</v>
      </c>
      <c r="U44" s="34">
        <v>793.28571428571433</v>
      </c>
      <c r="V44" s="35">
        <v>0</v>
      </c>
      <c r="W44" s="35">
        <v>0</v>
      </c>
      <c r="X44" s="36">
        <v>53252</v>
      </c>
      <c r="Y44" s="36">
        <v>17256</v>
      </c>
      <c r="Z44" s="36">
        <v>54366</v>
      </c>
      <c r="AA44" s="36">
        <v>7392</v>
      </c>
      <c r="AB44" s="37">
        <v>44850</v>
      </c>
      <c r="AC44" s="37">
        <v>17845</v>
      </c>
      <c r="AD44" s="37">
        <v>64431</v>
      </c>
      <c r="AE44" s="37">
        <v>5707</v>
      </c>
      <c r="AF44" s="36">
        <v>55423</v>
      </c>
      <c r="AG44" s="36">
        <v>13979</v>
      </c>
      <c r="AH44" s="36">
        <v>27200</v>
      </c>
      <c r="AI44" s="36">
        <v>5320</v>
      </c>
      <c r="AJ44" s="37">
        <v>33815</v>
      </c>
      <c r="AK44" s="37">
        <v>17217</v>
      </c>
      <c r="AL44" s="37">
        <v>14240</v>
      </c>
      <c r="AM44" s="37">
        <v>5475</v>
      </c>
      <c r="AN44" s="37">
        <v>2105</v>
      </c>
      <c r="AO44" s="37">
        <v>21566</v>
      </c>
      <c r="AP44" s="37">
        <v>1200</v>
      </c>
      <c r="AQ44" s="37">
        <v>5515</v>
      </c>
      <c r="AR44" s="37">
        <v>5554</v>
      </c>
      <c r="AS44" s="37">
        <v>23090</v>
      </c>
      <c r="AT44" s="37">
        <v>1274</v>
      </c>
      <c r="AU44" s="37">
        <v>7446</v>
      </c>
      <c r="AV44" s="37">
        <v>7168</v>
      </c>
      <c r="AW44" s="37">
        <v>23505</v>
      </c>
      <c r="AX44" s="37">
        <v>1834</v>
      </c>
      <c r="AY44" s="37">
        <v>7425</v>
      </c>
      <c r="AZ44" s="37">
        <v>8886</v>
      </c>
      <c r="BA44" s="37">
        <v>23340</v>
      </c>
      <c r="BB44" s="37">
        <v>1723</v>
      </c>
      <c r="BC44" s="37">
        <v>7408</v>
      </c>
      <c r="BD44" s="35">
        <v>5704</v>
      </c>
      <c r="BE44" s="35">
        <v>23379</v>
      </c>
      <c r="BF44" s="35">
        <v>1860</v>
      </c>
      <c r="BG44" s="35">
        <v>7446</v>
      </c>
      <c r="BH44" s="35">
        <v>6923</v>
      </c>
      <c r="BI44" s="35">
        <v>24740</v>
      </c>
      <c r="BJ44" s="35">
        <v>1409</v>
      </c>
      <c r="BK44" s="35">
        <v>7603</v>
      </c>
      <c r="BL44" s="35">
        <v>6584</v>
      </c>
      <c r="BM44" s="35">
        <v>24854</v>
      </c>
      <c r="BN44" s="35">
        <v>2668</v>
      </c>
      <c r="BO44" s="35">
        <v>7552</v>
      </c>
      <c r="BP44" s="35">
        <v>27086</v>
      </c>
      <c r="BQ44" s="35">
        <v>24420</v>
      </c>
      <c r="BR44" s="35">
        <v>7251</v>
      </c>
      <c r="BS44" s="35">
        <v>7591</v>
      </c>
      <c r="BT44" s="38">
        <f t="shared" si="0"/>
        <v>59485</v>
      </c>
      <c r="BU44" s="38">
        <f t="shared" si="1"/>
        <v>1096136223</v>
      </c>
      <c r="BV44" s="38">
        <f t="shared" si="2"/>
        <v>18427.103017567453</v>
      </c>
      <c r="BW44" s="38">
        <f t="shared" si="3"/>
        <v>526.48865764478433</v>
      </c>
      <c r="BX44" s="35">
        <v>4915</v>
      </c>
      <c r="BY44" s="35">
        <v>26251</v>
      </c>
      <c r="BZ44" s="35">
        <v>668</v>
      </c>
      <c r="CA44" s="35">
        <v>7845</v>
      </c>
    </row>
    <row r="45" spans="1:79">
      <c r="A45" s="29">
        <f t="shared" si="4"/>
        <v>44</v>
      </c>
      <c r="B45" s="30" t="s">
        <v>314</v>
      </c>
      <c r="C45" s="29" t="s">
        <v>314</v>
      </c>
      <c r="D45" s="31" t="s">
        <v>222</v>
      </c>
      <c r="E45" s="31" t="s">
        <v>607</v>
      </c>
      <c r="F45" s="31" t="s">
        <v>613</v>
      </c>
      <c r="G45" s="31" t="s">
        <v>614</v>
      </c>
      <c r="H45" s="31" t="s">
        <v>615</v>
      </c>
      <c r="I45" s="31" t="s">
        <v>616</v>
      </c>
      <c r="J45" s="31" t="s">
        <v>395</v>
      </c>
      <c r="K45" s="31" t="s">
        <v>617</v>
      </c>
      <c r="L45" s="31" t="s">
        <v>360</v>
      </c>
      <c r="M45" s="32">
        <v>3000</v>
      </c>
      <c r="N45" s="33">
        <v>13541</v>
      </c>
      <c r="O45" s="34">
        <v>14769</v>
      </c>
      <c r="P45" s="35">
        <v>0</v>
      </c>
      <c r="Q45" s="35">
        <v>0</v>
      </c>
      <c r="R45" s="36">
        <v>2</v>
      </c>
      <c r="S45" s="32">
        <v>1500</v>
      </c>
      <c r="T45" s="33">
        <v>6770.5</v>
      </c>
      <c r="U45" s="34">
        <v>7384.5</v>
      </c>
      <c r="V45" s="35">
        <v>0</v>
      </c>
      <c r="W45" s="35">
        <v>0</v>
      </c>
      <c r="X45" s="43"/>
      <c r="Y45" s="43"/>
      <c r="Z45" s="43"/>
      <c r="AA45" s="43"/>
      <c r="AB45" s="43"/>
      <c r="AC45" s="43"/>
      <c r="AD45" s="43"/>
      <c r="AE45" s="43"/>
      <c r="AF45" s="40"/>
      <c r="AG45" s="40"/>
      <c r="AH45" s="40"/>
      <c r="AI45" s="40"/>
      <c r="AJ45" s="41"/>
      <c r="AK45" s="41"/>
      <c r="AL45" s="41"/>
      <c r="AM45" s="41"/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10980</v>
      </c>
      <c r="AW45" s="37">
        <v>11725</v>
      </c>
      <c r="AX45" s="37">
        <v>0</v>
      </c>
      <c r="AY45" s="37">
        <v>0</v>
      </c>
      <c r="AZ45" s="37">
        <v>6102</v>
      </c>
      <c r="BA45" s="37">
        <v>12260</v>
      </c>
      <c r="BB45" s="37">
        <v>0</v>
      </c>
      <c r="BC45" s="37">
        <v>0</v>
      </c>
      <c r="BD45" s="35">
        <v>4711</v>
      </c>
      <c r="BE45" s="35">
        <v>13196</v>
      </c>
      <c r="BF45" s="35">
        <v>0</v>
      </c>
      <c r="BG45" s="35">
        <v>0</v>
      </c>
      <c r="BH45" s="35">
        <v>22401</v>
      </c>
      <c r="BI45" s="35">
        <v>13541</v>
      </c>
      <c r="BJ45" s="35">
        <v>0</v>
      </c>
      <c r="BK45" s="35">
        <v>0</v>
      </c>
      <c r="BL45" s="42">
        <v>5198</v>
      </c>
      <c r="BM45" s="42">
        <v>14735</v>
      </c>
      <c r="BN45" s="42">
        <v>0</v>
      </c>
      <c r="BO45" s="42">
        <v>0</v>
      </c>
      <c r="BP45" s="35">
        <v>36673</v>
      </c>
      <c r="BQ45" s="35">
        <v>13778</v>
      </c>
      <c r="BR45" s="35">
        <v>0</v>
      </c>
      <c r="BS45" s="35">
        <v>0</v>
      </c>
      <c r="BT45" s="38">
        <f t="shared" si="0"/>
        <v>68983</v>
      </c>
      <c r="BU45" s="38">
        <f t="shared" si="1"/>
        <v>885222972</v>
      </c>
      <c r="BV45" s="38">
        <f t="shared" si="2"/>
        <v>12832.480060304713</v>
      </c>
      <c r="BW45" s="38">
        <f t="shared" si="3"/>
        <v>6416.2400301523567</v>
      </c>
      <c r="BX45" s="42">
        <v>2350</v>
      </c>
      <c r="BY45" s="42">
        <v>11655</v>
      </c>
      <c r="BZ45" s="42">
        <v>0</v>
      </c>
      <c r="CA45" s="42">
        <v>0</v>
      </c>
    </row>
    <row r="46" spans="1:79">
      <c r="A46" s="29">
        <f t="shared" si="4"/>
        <v>45</v>
      </c>
      <c r="B46" s="30" t="s">
        <v>314</v>
      </c>
      <c r="C46" s="29" t="s">
        <v>314</v>
      </c>
      <c r="D46" s="31" t="s">
        <v>222</v>
      </c>
      <c r="E46" s="31" t="s">
        <v>607</v>
      </c>
      <c r="F46" s="31" t="s">
        <v>618</v>
      </c>
      <c r="G46" s="31" t="s">
        <v>619</v>
      </c>
      <c r="H46" s="31" t="s">
        <v>620</v>
      </c>
      <c r="I46" s="31" t="s">
        <v>621</v>
      </c>
      <c r="J46" s="31" t="s">
        <v>365</v>
      </c>
      <c r="K46" s="31" t="s">
        <v>622</v>
      </c>
      <c r="L46" s="31" t="s">
        <v>623</v>
      </c>
      <c r="M46" s="32">
        <v>2500</v>
      </c>
      <c r="N46" s="33">
        <v>4600</v>
      </c>
      <c r="O46" s="34">
        <v>6700</v>
      </c>
      <c r="P46" s="35">
        <v>0</v>
      </c>
      <c r="Q46" s="35">
        <v>0</v>
      </c>
      <c r="R46" s="36">
        <v>2</v>
      </c>
      <c r="S46" s="32">
        <v>1250</v>
      </c>
      <c r="T46" s="33">
        <v>2300</v>
      </c>
      <c r="U46" s="34">
        <v>3350</v>
      </c>
      <c r="V46" s="35">
        <v>0</v>
      </c>
      <c r="W46" s="35">
        <v>0</v>
      </c>
      <c r="X46" s="42">
        <v>0</v>
      </c>
      <c r="Y46" s="42">
        <v>0</v>
      </c>
      <c r="Z46" s="42">
        <v>0</v>
      </c>
      <c r="AA46" s="42">
        <v>0</v>
      </c>
      <c r="AB46" s="37">
        <v>0</v>
      </c>
      <c r="AC46" s="37">
        <v>0</v>
      </c>
      <c r="AD46" s="37">
        <v>0</v>
      </c>
      <c r="AE46" s="37">
        <v>0</v>
      </c>
      <c r="AF46" s="36">
        <v>19816</v>
      </c>
      <c r="AG46" s="36">
        <v>2501</v>
      </c>
      <c r="AH46" s="36">
        <v>0</v>
      </c>
      <c r="AI46" s="36">
        <v>0</v>
      </c>
      <c r="AJ46" s="37">
        <v>87982</v>
      </c>
      <c r="AK46" s="37">
        <v>2306</v>
      </c>
      <c r="AL46" s="37">
        <v>0</v>
      </c>
      <c r="AM46" s="37">
        <v>0</v>
      </c>
      <c r="AN46" s="37">
        <v>8</v>
      </c>
      <c r="AO46" s="37">
        <v>5875</v>
      </c>
      <c r="AP46" s="37">
        <v>0</v>
      </c>
      <c r="AQ46" s="37">
        <v>0</v>
      </c>
      <c r="AR46" s="37">
        <v>6</v>
      </c>
      <c r="AS46" s="37">
        <v>4667</v>
      </c>
      <c r="AT46" s="37">
        <v>0</v>
      </c>
      <c r="AU46" s="37">
        <v>0</v>
      </c>
      <c r="AV46" s="37">
        <v>230002</v>
      </c>
      <c r="AW46" s="37">
        <v>4400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5">
        <v>0</v>
      </c>
      <c r="BE46" s="35">
        <v>0</v>
      </c>
      <c r="BF46" s="35">
        <v>0</v>
      </c>
      <c r="BG46" s="35">
        <v>0</v>
      </c>
      <c r="BH46" s="39"/>
      <c r="BI46" s="39"/>
      <c r="BJ46" s="39"/>
      <c r="BK46" s="39"/>
      <c r="BL46" s="35">
        <v>231019</v>
      </c>
      <c r="BM46" s="35">
        <v>4600</v>
      </c>
      <c r="BN46" s="35">
        <v>0</v>
      </c>
      <c r="BO46" s="35">
        <v>0</v>
      </c>
      <c r="BP46" s="35">
        <v>231019</v>
      </c>
      <c r="BQ46" s="35">
        <v>4600</v>
      </c>
      <c r="BR46" s="35">
        <v>0</v>
      </c>
      <c r="BS46" s="35">
        <v>0</v>
      </c>
      <c r="BT46" s="38">
        <f t="shared" si="0"/>
        <v>462038</v>
      </c>
      <c r="BU46" s="38">
        <f t="shared" si="1"/>
        <v>2125374800</v>
      </c>
      <c r="BV46" s="38">
        <f t="shared" si="2"/>
        <v>4600</v>
      </c>
      <c r="BW46" s="38">
        <f t="shared" si="3"/>
        <v>2300</v>
      </c>
      <c r="BX46" s="35">
        <v>1</v>
      </c>
      <c r="BY46" s="35">
        <v>4000</v>
      </c>
      <c r="BZ46" s="35">
        <v>0</v>
      </c>
      <c r="CA46" s="35">
        <v>0</v>
      </c>
    </row>
    <row r="47" spans="1:79">
      <c r="A47" s="29">
        <f t="shared" si="4"/>
        <v>46</v>
      </c>
      <c r="B47" s="30" t="s">
        <v>314</v>
      </c>
      <c r="C47" s="29" t="s">
        <v>314</v>
      </c>
      <c r="D47" s="31" t="s">
        <v>222</v>
      </c>
      <c r="E47" s="31" t="s">
        <v>607</v>
      </c>
      <c r="F47" s="31" t="s">
        <v>624</v>
      </c>
      <c r="G47" s="31" t="s">
        <v>625</v>
      </c>
      <c r="H47" s="31" t="s">
        <v>626</v>
      </c>
      <c r="I47" s="31" t="s">
        <v>627</v>
      </c>
      <c r="J47" s="31" t="s">
        <v>365</v>
      </c>
      <c r="K47" s="31" t="s">
        <v>628</v>
      </c>
      <c r="L47" s="31" t="s">
        <v>339</v>
      </c>
      <c r="M47" s="32">
        <v>6329</v>
      </c>
      <c r="N47" s="33">
        <v>19316</v>
      </c>
      <c r="O47" s="34">
        <v>23675</v>
      </c>
      <c r="P47" s="35">
        <v>0</v>
      </c>
      <c r="Q47" s="35">
        <v>0</v>
      </c>
      <c r="R47" s="36">
        <v>35</v>
      </c>
      <c r="S47" s="32">
        <v>180.82857142857142</v>
      </c>
      <c r="T47" s="33">
        <v>551.88571428571424</v>
      </c>
      <c r="U47" s="34">
        <v>676.42857142857144</v>
      </c>
      <c r="V47" s="35">
        <v>0</v>
      </c>
      <c r="W47" s="35">
        <v>0</v>
      </c>
      <c r="X47" s="42">
        <v>61887</v>
      </c>
      <c r="Y47" s="42">
        <v>8407</v>
      </c>
      <c r="Z47" s="42">
        <v>1989</v>
      </c>
      <c r="AA47" s="42">
        <v>7656</v>
      </c>
      <c r="AB47" s="42">
        <v>16404</v>
      </c>
      <c r="AC47" s="42">
        <v>15848</v>
      </c>
      <c r="AD47" s="42">
        <v>59644</v>
      </c>
      <c r="AE47" s="42">
        <v>7034</v>
      </c>
      <c r="AF47" s="36">
        <v>16042</v>
      </c>
      <c r="AG47" s="36">
        <v>17319</v>
      </c>
      <c r="AH47" s="36">
        <v>83174</v>
      </c>
      <c r="AI47" s="36">
        <v>6635</v>
      </c>
      <c r="AJ47" s="37">
        <v>19296</v>
      </c>
      <c r="AK47" s="37">
        <v>18497</v>
      </c>
      <c r="AL47" s="37">
        <v>91715</v>
      </c>
      <c r="AM47" s="37">
        <v>6593</v>
      </c>
      <c r="AN47" s="37">
        <v>4618</v>
      </c>
      <c r="AO47" s="37">
        <v>19357</v>
      </c>
      <c r="AP47" s="37">
        <v>17845</v>
      </c>
      <c r="AQ47" s="37">
        <v>6508</v>
      </c>
      <c r="AR47" s="37">
        <v>4720</v>
      </c>
      <c r="AS47" s="37">
        <v>19306</v>
      </c>
      <c r="AT47" s="37">
        <v>23226</v>
      </c>
      <c r="AU47" s="37">
        <v>6745</v>
      </c>
      <c r="AV47" s="37">
        <v>4619</v>
      </c>
      <c r="AW47" s="37">
        <v>19327</v>
      </c>
      <c r="AX47" s="37">
        <v>17252</v>
      </c>
      <c r="AY47" s="37">
        <v>6566</v>
      </c>
      <c r="AZ47" s="37">
        <v>4067</v>
      </c>
      <c r="BA47" s="37">
        <v>19394</v>
      </c>
      <c r="BB47" s="37">
        <v>19813</v>
      </c>
      <c r="BC47" s="37">
        <v>6732</v>
      </c>
      <c r="BD47" s="35">
        <v>6395</v>
      </c>
      <c r="BE47" s="35">
        <v>19241</v>
      </c>
      <c r="BF47" s="35">
        <v>20853</v>
      </c>
      <c r="BG47" s="35">
        <v>6539</v>
      </c>
      <c r="BH47" s="35">
        <v>5468</v>
      </c>
      <c r="BI47" s="35">
        <v>19316</v>
      </c>
      <c r="BJ47" s="35">
        <v>18523</v>
      </c>
      <c r="BK47" s="35">
        <v>6329</v>
      </c>
      <c r="BL47" s="35">
        <v>6814</v>
      </c>
      <c r="BM47" s="35">
        <v>19219</v>
      </c>
      <c r="BN47" s="35">
        <v>15759</v>
      </c>
      <c r="BO47" s="35">
        <v>6382</v>
      </c>
      <c r="BP47" s="35">
        <v>23208</v>
      </c>
      <c r="BQ47" s="35">
        <v>19446</v>
      </c>
      <c r="BR47" s="35">
        <v>75970</v>
      </c>
      <c r="BS47" s="35">
        <v>6434</v>
      </c>
      <c r="BT47" s="38">
        <f t="shared" si="0"/>
        <v>172990</v>
      </c>
      <c r="BU47" s="38">
        <f t="shared" si="1"/>
        <v>1530861310</v>
      </c>
      <c r="BV47" s="38">
        <f t="shared" si="2"/>
        <v>8849.4208335741951</v>
      </c>
      <c r="BW47" s="38">
        <f t="shared" si="3"/>
        <v>252.84059524497701</v>
      </c>
      <c r="BX47" s="35">
        <v>6749</v>
      </c>
      <c r="BY47" s="35">
        <v>20167</v>
      </c>
      <c r="BZ47" s="35">
        <v>17781</v>
      </c>
      <c r="CA47" s="35">
        <v>6433</v>
      </c>
    </row>
    <row r="48" spans="1:79">
      <c r="A48" s="29">
        <f t="shared" si="4"/>
        <v>47</v>
      </c>
      <c r="B48" s="30" t="s">
        <v>314</v>
      </c>
      <c r="C48" s="29" t="s">
        <v>314</v>
      </c>
      <c r="D48" s="31" t="s">
        <v>222</v>
      </c>
      <c r="E48" s="31" t="s">
        <v>607</v>
      </c>
      <c r="F48" s="31" t="s">
        <v>629</v>
      </c>
      <c r="G48" s="31" t="s">
        <v>630</v>
      </c>
      <c r="H48" s="31" t="s">
        <v>631</v>
      </c>
      <c r="I48" s="31" t="s">
        <v>621</v>
      </c>
      <c r="J48" s="31" t="s">
        <v>365</v>
      </c>
      <c r="K48" s="31" t="s">
        <v>622</v>
      </c>
      <c r="L48" s="31" t="s">
        <v>632</v>
      </c>
      <c r="M48" s="32">
        <v>2500</v>
      </c>
      <c r="N48" s="33">
        <v>15545</v>
      </c>
      <c r="O48" s="34">
        <v>18756</v>
      </c>
      <c r="P48" s="35">
        <v>0</v>
      </c>
      <c r="Q48" s="35">
        <v>0</v>
      </c>
      <c r="R48" s="36">
        <v>2</v>
      </c>
      <c r="S48" s="32">
        <v>1250</v>
      </c>
      <c r="T48" s="33">
        <v>7772.5</v>
      </c>
      <c r="U48" s="34">
        <v>9378</v>
      </c>
      <c r="V48" s="35">
        <v>0</v>
      </c>
      <c r="W48" s="35">
        <v>0</v>
      </c>
      <c r="X48" s="43"/>
      <c r="Y48" s="43"/>
      <c r="Z48" s="43"/>
      <c r="AA48" s="43"/>
      <c r="AB48" s="42">
        <v>29906</v>
      </c>
      <c r="AC48" s="42">
        <v>10722</v>
      </c>
      <c r="AD48" s="42">
        <v>0</v>
      </c>
      <c r="AE48" s="42">
        <v>0</v>
      </c>
      <c r="AF48" s="42">
        <v>42309</v>
      </c>
      <c r="AG48" s="42">
        <v>11142</v>
      </c>
      <c r="AH48" s="42">
        <v>0</v>
      </c>
      <c r="AI48" s="42">
        <v>0</v>
      </c>
      <c r="AJ48" s="42">
        <v>59073</v>
      </c>
      <c r="AK48" s="42">
        <v>12959</v>
      </c>
      <c r="AL48" s="42">
        <v>0</v>
      </c>
      <c r="AM48" s="42">
        <v>0</v>
      </c>
      <c r="AN48" s="37">
        <v>14851</v>
      </c>
      <c r="AO48" s="37">
        <v>14385</v>
      </c>
      <c r="AP48" s="37">
        <v>0</v>
      </c>
      <c r="AQ48" s="37">
        <v>0</v>
      </c>
      <c r="AR48" s="37">
        <v>17495</v>
      </c>
      <c r="AS48" s="37">
        <v>14369</v>
      </c>
      <c r="AT48" s="37">
        <v>0</v>
      </c>
      <c r="AU48" s="37">
        <v>0</v>
      </c>
      <c r="AV48" s="37">
        <v>14992</v>
      </c>
      <c r="AW48" s="37">
        <v>14630</v>
      </c>
      <c r="AX48" s="37">
        <v>0</v>
      </c>
      <c r="AY48" s="37">
        <v>0</v>
      </c>
      <c r="AZ48" s="37">
        <v>13633</v>
      </c>
      <c r="BA48" s="37">
        <v>14645</v>
      </c>
      <c r="BB48" s="37">
        <v>0</v>
      </c>
      <c r="BC48" s="37">
        <v>0</v>
      </c>
      <c r="BD48" s="35">
        <v>11655</v>
      </c>
      <c r="BE48" s="35">
        <v>15192</v>
      </c>
      <c r="BF48" s="35">
        <v>0</v>
      </c>
      <c r="BG48" s="35">
        <v>0</v>
      </c>
      <c r="BH48" s="35">
        <v>14160</v>
      </c>
      <c r="BI48" s="35">
        <v>15545</v>
      </c>
      <c r="BJ48" s="35">
        <v>0</v>
      </c>
      <c r="BK48" s="35">
        <v>0</v>
      </c>
      <c r="BL48" s="35">
        <v>14498</v>
      </c>
      <c r="BM48" s="35">
        <v>15734</v>
      </c>
      <c r="BN48" s="35">
        <v>0</v>
      </c>
      <c r="BO48" s="35">
        <v>0</v>
      </c>
      <c r="BP48" s="35">
        <v>53231</v>
      </c>
      <c r="BQ48" s="35">
        <v>15494</v>
      </c>
      <c r="BR48" s="35">
        <v>0</v>
      </c>
      <c r="BS48" s="35">
        <v>0</v>
      </c>
      <c r="BT48" s="38">
        <f t="shared" si="0"/>
        <v>93544</v>
      </c>
      <c r="BU48" s="38">
        <f t="shared" si="1"/>
        <v>1273016693</v>
      </c>
      <c r="BV48" s="38">
        <f t="shared" si="2"/>
        <v>13608.747680236038</v>
      </c>
      <c r="BW48" s="38">
        <f t="shared" si="3"/>
        <v>6804.373840118019</v>
      </c>
      <c r="BX48" s="35">
        <v>11249</v>
      </c>
      <c r="BY48" s="35">
        <v>15794</v>
      </c>
      <c r="BZ48" s="35">
        <v>0</v>
      </c>
      <c r="CA48" s="35">
        <v>0</v>
      </c>
    </row>
    <row r="49" spans="1:79">
      <c r="A49" s="29">
        <f t="shared" si="4"/>
        <v>48</v>
      </c>
      <c r="B49" s="30" t="s">
        <v>314</v>
      </c>
      <c r="C49" s="29" t="s">
        <v>314</v>
      </c>
      <c r="D49" s="31" t="s">
        <v>222</v>
      </c>
      <c r="E49" s="31" t="s">
        <v>607</v>
      </c>
      <c r="F49" s="31" t="s">
        <v>633</v>
      </c>
      <c r="G49" s="31" t="s">
        <v>634</v>
      </c>
      <c r="H49" s="31" t="s">
        <v>635</v>
      </c>
      <c r="I49" s="31" t="s">
        <v>636</v>
      </c>
      <c r="J49" s="31" t="s">
        <v>365</v>
      </c>
      <c r="K49" s="31" t="s">
        <v>637</v>
      </c>
      <c r="L49" s="31" t="s">
        <v>377</v>
      </c>
      <c r="M49" s="32">
        <v>3212</v>
      </c>
      <c r="N49" s="33">
        <v>15285</v>
      </c>
      <c r="O49" s="34">
        <v>16275</v>
      </c>
      <c r="P49" s="35">
        <v>0</v>
      </c>
      <c r="Q49" s="35">
        <v>0</v>
      </c>
      <c r="R49" s="36">
        <v>1</v>
      </c>
      <c r="S49" s="32">
        <v>3212</v>
      </c>
      <c r="T49" s="33">
        <v>15285</v>
      </c>
      <c r="U49" s="34">
        <v>16275</v>
      </c>
      <c r="V49" s="35">
        <v>0</v>
      </c>
      <c r="W49" s="35">
        <v>0</v>
      </c>
      <c r="X49" s="40"/>
      <c r="Y49" s="40"/>
      <c r="Z49" s="40"/>
      <c r="AA49" s="40"/>
      <c r="AB49" s="41"/>
      <c r="AC49" s="41"/>
      <c r="AD49" s="41"/>
      <c r="AE49" s="41"/>
      <c r="AF49" s="40"/>
      <c r="AG49" s="40"/>
      <c r="AH49" s="40"/>
      <c r="AI49" s="40"/>
      <c r="AJ49" s="41"/>
      <c r="AK49" s="41"/>
      <c r="AL49" s="41"/>
      <c r="AM49" s="41"/>
      <c r="AN49" s="37">
        <v>3967</v>
      </c>
      <c r="AO49" s="37">
        <v>13802</v>
      </c>
      <c r="AP49" s="37">
        <v>0</v>
      </c>
      <c r="AQ49" s="37">
        <v>0</v>
      </c>
      <c r="AR49" s="37">
        <v>7282</v>
      </c>
      <c r="AS49" s="37">
        <v>14811</v>
      </c>
      <c r="AT49" s="37">
        <v>0</v>
      </c>
      <c r="AU49" s="37">
        <v>0</v>
      </c>
      <c r="AV49" s="37">
        <v>4202</v>
      </c>
      <c r="AW49" s="37">
        <v>15367</v>
      </c>
      <c r="AX49" s="37">
        <v>0</v>
      </c>
      <c r="AY49" s="37">
        <v>0</v>
      </c>
      <c r="AZ49" s="37">
        <v>4123</v>
      </c>
      <c r="BA49" s="37">
        <v>15351</v>
      </c>
      <c r="BB49" s="37">
        <v>0</v>
      </c>
      <c r="BC49" s="37">
        <v>0</v>
      </c>
      <c r="BD49" s="35">
        <v>3568</v>
      </c>
      <c r="BE49" s="35">
        <v>15469</v>
      </c>
      <c r="BF49" s="35">
        <v>0</v>
      </c>
      <c r="BG49" s="35">
        <v>0</v>
      </c>
      <c r="BH49" s="35">
        <v>8015</v>
      </c>
      <c r="BI49" s="35">
        <v>15152</v>
      </c>
      <c r="BJ49" s="35">
        <v>0</v>
      </c>
      <c r="BK49" s="35">
        <v>0</v>
      </c>
      <c r="BL49" s="35">
        <v>7529</v>
      </c>
      <c r="BM49" s="35">
        <v>15570</v>
      </c>
      <c r="BN49" s="35">
        <v>0</v>
      </c>
      <c r="BO49" s="35">
        <v>0</v>
      </c>
      <c r="BP49" s="35">
        <v>31703</v>
      </c>
      <c r="BQ49" s="35">
        <v>15340</v>
      </c>
      <c r="BR49" s="35">
        <v>0</v>
      </c>
      <c r="BS49" s="35">
        <v>0</v>
      </c>
      <c r="BT49" s="38">
        <f t="shared" si="0"/>
        <v>50815</v>
      </c>
      <c r="BU49" s="38">
        <f t="shared" si="1"/>
        <v>725012867</v>
      </c>
      <c r="BV49" s="38">
        <f t="shared" si="2"/>
        <v>14267.693928957984</v>
      </c>
      <c r="BW49" s="38">
        <f t="shared" si="3"/>
        <v>14267.693928957984</v>
      </c>
      <c r="BX49" s="35">
        <v>6426</v>
      </c>
      <c r="BY49" s="35">
        <v>15804</v>
      </c>
      <c r="BZ49" s="35">
        <v>0</v>
      </c>
      <c r="CA49" s="35">
        <v>0</v>
      </c>
    </row>
    <row r="50" spans="1:79">
      <c r="A50" s="29">
        <f t="shared" si="4"/>
        <v>49</v>
      </c>
      <c r="B50" s="30" t="s">
        <v>314</v>
      </c>
      <c r="C50" s="29" t="s">
        <v>314</v>
      </c>
      <c r="D50" s="31" t="s">
        <v>222</v>
      </c>
      <c r="E50" s="31" t="s">
        <v>607</v>
      </c>
      <c r="F50" s="31" t="s">
        <v>638</v>
      </c>
      <c r="G50" s="31" t="s">
        <v>639</v>
      </c>
      <c r="H50" s="31" t="s">
        <v>640</v>
      </c>
      <c r="I50" s="31" t="s">
        <v>621</v>
      </c>
      <c r="J50" s="31" t="s">
        <v>358</v>
      </c>
      <c r="K50" s="31" t="s">
        <v>622</v>
      </c>
      <c r="L50" s="31" t="s">
        <v>388</v>
      </c>
      <c r="M50" s="32">
        <v>7000</v>
      </c>
      <c r="N50" s="33">
        <v>10523</v>
      </c>
      <c r="O50" s="34">
        <v>20850</v>
      </c>
      <c r="P50" s="35">
        <v>0</v>
      </c>
      <c r="Q50" s="35">
        <v>0</v>
      </c>
      <c r="R50" s="36">
        <v>2</v>
      </c>
      <c r="S50" s="32">
        <v>3500</v>
      </c>
      <c r="T50" s="33">
        <v>5261.5</v>
      </c>
      <c r="U50" s="34">
        <v>10425</v>
      </c>
      <c r="V50" s="35">
        <v>0</v>
      </c>
      <c r="W50" s="35">
        <v>0</v>
      </c>
      <c r="X50" s="36">
        <v>0</v>
      </c>
      <c r="Y50" s="36">
        <v>0</v>
      </c>
      <c r="Z50" s="36">
        <v>0</v>
      </c>
      <c r="AA50" s="36">
        <v>0</v>
      </c>
      <c r="AB50" s="37">
        <v>10620</v>
      </c>
      <c r="AC50" s="37">
        <v>15043</v>
      </c>
      <c r="AD50" s="37">
        <v>0</v>
      </c>
      <c r="AE50" s="37">
        <v>0</v>
      </c>
      <c r="AF50" s="36">
        <v>24840</v>
      </c>
      <c r="AG50" s="36">
        <v>14169</v>
      </c>
      <c r="AH50" s="36">
        <v>0</v>
      </c>
      <c r="AI50" s="36">
        <v>0</v>
      </c>
      <c r="AJ50" s="37">
        <v>36695</v>
      </c>
      <c r="AK50" s="37">
        <v>11172</v>
      </c>
      <c r="AL50" s="37">
        <v>0</v>
      </c>
      <c r="AM50" s="37">
        <v>0</v>
      </c>
      <c r="AN50" s="37">
        <v>7351</v>
      </c>
      <c r="AO50" s="37">
        <v>7901</v>
      </c>
      <c r="AP50" s="37">
        <v>0</v>
      </c>
      <c r="AQ50" s="37">
        <v>0</v>
      </c>
      <c r="AR50" s="37">
        <v>6506</v>
      </c>
      <c r="AS50" s="37">
        <v>7941</v>
      </c>
      <c r="AT50" s="37">
        <v>0</v>
      </c>
      <c r="AU50" s="37">
        <v>0</v>
      </c>
      <c r="AV50" s="37">
        <v>9004</v>
      </c>
      <c r="AW50" s="37">
        <v>10523</v>
      </c>
      <c r="AX50" s="37">
        <v>0</v>
      </c>
      <c r="AY50" s="37">
        <v>0</v>
      </c>
      <c r="AZ50" s="37">
        <v>5277</v>
      </c>
      <c r="BA50" s="37">
        <v>7764</v>
      </c>
      <c r="BB50" s="37">
        <v>0</v>
      </c>
      <c r="BC50" s="37">
        <v>0</v>
      </c>
      <c r="BD50" s="35">
        <v>4324</v>
      </c>
      <c r="BE50" s="35">
        <v>9715</v>
      </c>
      <c r="BF50" s="35">
        <v>0</v>
      </c>
      <c r="BG50" s="35">
        <v>0</v>
      </c>
      <c r="BH50" s="35">
        <v>59</v>
      </c>
      <c r="BI50" s="35">
        <v>16244</v>
      </c>
      <c r="BJ50" s="35">
        <v>0</v>
      </c>
      <c r="BK50" s="35">
        <v>0</v>
      </c>
      <c r="BL50" s="35">
        <v>7</v>
      </c>
      <c r="BM50" s="35">
        <v>18688</v>
      </c>
      <c r="BN50" s="35">
        <v>0</v>
      </c>
      <c r="BO50" s="35">
        <v>0</v>
      </c>
      <c r="BP50" s="35">
        <v>4390</v>
      </c>
      <c r="BQ50" s="35">
        <v>9817</v>
      </c>
      <c r="BR50" s="35">
        <v>0</v>
      </c>
      <c r="BS50" s="35">
        <v>0</v>
      </c>
      <c r="BT50" s="38">
        <f t="shared" si="0"/>
        <v>8780</v>
      </c>
      <c r="BU50" s="38">
        <f t="shared" si="1"/>
        <v>44199881</v>
      </c>
      <c r="BV50" s="38">
        <f t="shared" si="2"/>
        <v>5034.1550113895219</v>
      </c>
      <c r="BW50" s="38">
        <f t="shared" si="3"/>
        <v>2517.0775056947609</v>
      </c>
      <c r="BX50" s="35">
        <v>0</v>
      </c>
      <c r="BY50" s="35">
        <v>0</v>
      </c>
      <c r="BZ50" s="35">
        <v>0</v>
      </c>
      <c r="CA50" s="35">
        <v>0</v>
      </c>
    </row>
    <row r="51" spans="1:79">
      <c r="A51" s="29">
        <f t="shared" si="4"/>
        <v>50</v>
      </c>
      <c r="B51" s="30" t="s">
        <v>314</v>
      </c>
      <c r="C51" s="29" t="s">
        <v>314</v>
      </c>
      <c r="D51" s="31" t="s">
        <v>222</v>
      </c>
      <c r="E51" s="31" t="s">
        <v>607</v>
      </c>
      <c r="F51" s="31" t="s">
        <v>641</v>
      </c>
      <c r="G51" s="31" t="s">
        <v>642</v>
      </c>
      <c r="H51" s="31" t="s">
        <v>643</v>
      </c>
      <c r="I51" s="31" t="s">
        <v>621</v>
      </c>
      <c r="J51" s="31" t="s">
        <v>365</v>
      </c>
      <c r="K51" s="31" t="s">
        <v>622</v>
      </c>
      <c r="L51" s="31" t="s">
        <v>644</v>
      </c>
      <c r="M51" s="32">
        <v>3570</v>
      </c>
      <c r="N51" s="33">
        <v>13808</v>
      </c>
      <c r="O51" s="34">
        <v>17500</v>
      </c>
      <c r="P51" s="35">
        <v>0</v>
      </c>
      <c r="Q51" s="35">
        <v>0</v>
      </c>
      <c r="R51" s="36">
        <v>2</v>
      </c>
      <c r="S51" s="32">
        <v>1785</v>
      </c>
      <c r="T51" s="33">
        <v>6904</v>
      </c>
      <c r="U51" s="34">
        <v>8750</v>
      </c>
      <c r="V51" s="35">
        <v>0</v>
      </c>
      <c r="W51" s="35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  <c r="AC51" s="37">
        <v>0</v>
      </c>
      <c r="AD51" s="37">
        <v>0</v>
      </c>
      <c r="AE51" s="37">
        <v>0</v>
      </c>
      <c r="AF51" s="36">
        <v>0</v>
      </c>
      <c r="AG51" s="36">
        <v>0</v>
      </c>
      <c r="AH51" s="36">
        <v>0</v>
      </c>
      <c r="AI51" s="36">
        <v>0</v>
      </c>
      <c r="AJ51" s="37">
        <v>48630</v>
      </c>
      <c r="AK51" s="37">
        <v>11022</v>
      </c>
      <c r="AL51" s="37">
        <v>10</v>
      </c>
      <c r="AM51" s="37">
        <v>3400</v>
      </c>
      <c r="AN51" s="37">
        <v>12327</v>
      </c>
      <c r="AO51" s="37">
        <v>6688</v>
      </c>
      <c r="AP51" s="37">
        <v>37</v>
      </c>
      <c r="AQ51" s="37">
        <v>3405</v>
      </c>
      <c r="AR51" s="37">
        <v>18034</v>
      </c>
      <c r="AS51" s="37">
        <v>12407</v>
      </c>
      <c r="AT51" s="37">
        <v>0</v>
      </c>
      <c r="AU51" s="37">
        <v>0</v>
      </c>
      <c r="AV51" s="37">
        <v>7768</v>
      </c>
      <c r="AW51" s="37">
        <v>13808</v>
      </c>
      <c r="AX51" s="37">
        <v>24</v>
      </c>
      <c r="AY51" s="37">
        <v>3570</v>
      </c>
      <c r="AZ51" s="37">
        <v>4324</v>
      </c>
      <c r="BA51" s="37">
        <v>14128</v>
      </c>
      <c r="BB51" s="37">
        <v>0</v>
      </c>
      <c r="BC51" s="37">
        <v>0</v>
      </c>
      <c r="BD51" s="35">
        <v>225</v>
      </c>
      <c r="BE51" s="35">
        <v>13361</v>
      </c>
      <c r="BF51" s="35">
        <v>0</v>
      </c>
      <c r="BG51" s="35">
        <v>0</v>
      </c>
      <c r="BH51" s="35">
        <v>0</v>
      </c>
      <c r="BI51" s="35">
        <v>0</v>
      </c>
      <c r="BJ51" s="35">
        <v>0</v>
      </c>
      <c r="BK51" s="35">
        <v>0</v>
      </c>
      <c r="BL51" s="35">
        <v>0</v>
      </c>
      <c r="BM51" s="35">
        <v>0</v>
      </c>
      <c r="BN51" s="35">
        <v>0</v>
      </c>
      <c r="BO51" s="35">
        <v>0</v>
      </c>
      <c r="BP51" s="35">
        <v>225</v>
      </c>
      <c r="BQ51" s="35">
        <v>13361</v>
      </c>
      <c r="BR51" s="35">
        <v>0</v>
      </c>
      <c r="BS51" s="35">
        <v>0</v>
      </c>
      <c r="BT51" s="38">
        <f t="shared" si="0"/>
        <v>450</v>
      </c>
      <c r="BU51" s="38">
        <f t="shared" si="1"/>
        <v>3019811</v>
      </c>
      <c r="BV51" s="38">
        <f t="shared" si="2"/>
        <v>6710.6911111111112</v>
      </c>
      <c r="BW51" s="38">
        <f t="shared" si="3"/>
        <v>3355.3455555555556</v>
      </c>
      <c r="BX51" s="39"/>
      <c r="BY51" s="39"/>
      <c r="BZ51" s="39"/>
      <c r="CA51" s="39"/>
    </row>
    <row r="52" spans="1:79">
      <c r="A52" s="29">
        <f t="shared" si="4"/>
        <v>51</v>
      </c>
      <c r="B52" s="30" t="s">
        <v>314</v>
      </c>
      <c r="C52" s="29" t="s">
        <v>314</v>
      </c>
      <c r="D52" s="31" t="s">
        <v>48</v>
      </c>
      <c r="E52" s="31" t="s">
        <v>645</v>
      </c>
      <c r="F52" s="31" t="s">
        <v>646</v>
      </c>
      <c r="G52" s="31" t="s">
        <v>647</v>
      </c>
      <c r="H52" s="31" t="s">
        <v>648</v>
      </c>
      <c r="I52" s="31" t="s">
        <v>416</v>
      </c>
      <c r="J52" s="31" t="s">
        <v>395</v>
      </c>
      <c r="K52" s="31" t="s">
        <v>421</v>
      </c>
      <c r="L52" s="31" t="s">
        <v>473</v>
      </c>
      <c r="M52" s="32">
        <v>2500</v>
      </c>
      <c r="N52" s="33">
        <v>3890</v>
      </c>
      <c r="O52" s="34">
        <v>4200</v>
      </c>
      <c r="P52" s="35">
        <v>0</v>
      </c>
      <c r="Q52" s="35">
        <v>0</v>
      </c>
      <c r="R52" s="36">
        <v>21</v>
      </c>
      <c r="S52" s="32">
        <v>119.04761904761905</v>
      </c>
      <c r="T52" s="33">
        <v>185.23809523809524</v>
      </c>
      <c r="U52" s="34">
        <v>200</v>
      </c>
      <c r="V52" s="35">
        <v>0</v>
      </c>
      <c r="W52" s="35">
        <v>0</v>
      </c>
      <c r="X52" s="36">
        <v>17056</v>
      </c>
      <c r="Y52" s="36">
        <v>3208</v>
      </c>
      <c r="Z52" s="36">
        <v>24858</v>
      </c>
      <c r="AA52" s="36">
        <v>986</v>
      </c>
      <c r="AB52" s="37">
        <v>26316</v>
      </c>
      <c r="AC52" s="37">
        <v>2691</v>
      </c>
      <c r="AD52" s="37">
        <v>0</v>
      </c>
      <c r="AE52" s="37">
        <v>0</v>
      </c>
      <c r="AF52" s="36">
        <v>4256</v>
      </c>
      <c r="AG52" s="36">
        <v>3890</v>
      </c>
      <c r="AH52" s="36">
        <v>0</v>
      </c>
      <c r="AI52" s="36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8">
        <f t="shared" si="0"/>
        <v>0</v>
      </c>
      <c r="BU52" s="38">
        <f t="shared" si="1"/>
        <v>0</v>
      </c>
      <c r="BV52" s="38" t="e">
        <f t="shared" si="2"/>
        <v>#DIV/0!</v>
      </c>
      <c r="BW52" s="38" t="e">
        <f t="shared" si="3"/>
        <v>#DIV/0!</v>
      </c>
      <c r="BX52" s="35">
        <v>0</v>
      </c>
      <c r="BY52" s="35">
        <v>0</v>
      </c>
      <c r="BZ52" s="35">
        <v>0</v>
      </c>
      <c r="CA52" s="35">
        <v>0</v>
      </c>
    </row>
    <row r="53" spans="1:79">
      <c r="A53" s="29">
        <f t="shared" si="4"/>
        <v>52</v>
      </c>
      <c r="B53" s="30" t="s">
        <v>314</v>
      </c>
      <c r="C53" s="29" t="s">
        <v>314</v>
      </c>
      <c r="D53" s="31" t="s">
        <v>48</v>
      </c>
      <c r="E53" s="31" t="s">
        <v>645</v>
      </c>
      <c r="F53" s="31" t="s">
        <v>649</v>
      </c>
      <c r="G53" s="31" t="s">
        <v>650</v>
      </c>
      <c r="H53" s="31" t="s">
        <v>651</v>
      </c>
      <c r="I53" s="31" t="s">
        <v>416</v>
      </c>
      <c r="J53" s="31" t="s">
        <v>395</v>
      </c>
      <c r="K53" s="31" t="s">
        <v>652</v>
      </c>
      <c r="L53" s="31" t="s">
        <v>473</v>
      </c>
      <c r="M53" s="32">
        <v>50755</v>
      </c>
      <c r="N53" s="33">
        <v>51300</v>
      </c>
      <c r="O53" s="34">
        <v>56179</v>
      </c>
      <c r="P53" s="35">
        <v>0</v>
      </c>
      <c r="Q53" s="35">
        <v>0</v>
      </c>
      <c r="R53" s="36">
        <v>91</v>
      </c>
      <c r="S53" s="32">
        <v>557.74725274725279</v>
      </c>
      <c r="T53" s="33">
        <v>563.73626373626371</v>
      </c>
      <c r="U53" s="34">
        <v>617.35164835164835</v>
      </c>
      <c r="V53" s="35">
        <v>0</v>
      </c>
      <c r="W53" s="35">
        <v>0</v>
      </c>
      <c r="X53" s="36">
        <v>123</v>
      </c>
      <c r="Y53" s="36">
        <v>46053</v>
      </c>
      <c r="Z53" s="36">
        <v>0</v>
      </c>
      <c r="AA53" s="36">
        <v>0</v>
      </c>
      <c r="AB53" s="37">
        <v>631</v>
      </c>
      <c r="AC53" s="37">
        <v>48718</v>
      </c>
      <c r="AD53" s="37">
        <v>36</v>
      </c>
      <c r="AE53" s="37">
        <v>51300</v>
      </c>
      <c r="AF53" s="36">
        <v>212</v>
      </c>
      <c r="AG53" s="36">
        <v>51086</v>
      </c>
      <c r="AH53" s="36">
        <v>7</v>
      </c>
      <c r="AI53" s="36">
        <v>51300</v>
      </c>
      <c r="AJ53" s="37">
        <v>0</v>
      </c>
      <c r="AK53" s="37">
        <v>0</v>
      </c>
      <c r="AL53" s="37">
        <v>0</v>
      </c>
      <c r="AM53" s="37">
        <v>0</v>
      </c>
      <c r="AN53" s="41"/>
      <c r="AO53" s="41"/>
      <c r="AP53" s="41"/>
      <c r="AQ53" s="41"/>
      <c r="AR53" s="41"/>
      <c r="AS53" s="41"/>
      <c r="AT53" s="41"/>
      <c r="AU53" s="41"/>
      <c r="AV53" s="37">
        <v>0</v>
      </c>
      <c r="AW53" s="37">
        <v>0</v>
      </c>
      <c r="AX53" s="37">
        <v>0</v>
      </c>
      <c r="AY53" s="37">
        <v>0</v>
      </c>
      <c r="AZ53" s="41"/>
      <c r="BA53" s="41"/>
      <c r="BB53" s="41"/>
      <c r="BC53" s="41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8">
        <f t="shared" si="0"/>
        <v>0</v>
      </c>
      <c r="BU53" s="38">
        <f t="shared" si="1"/>
        <v>0</v>
      </c>
      <c r="BV53" s="38" t="e">
        <f t="shared" si="2"/>
        <v>#DIV/0!</v>
      </c>
      <c r="BW53" s="38" t="e">
        <f t="shared" si="3"/>
        <v>#DIV/0!</v>
      </c>
      <c r="BX53" s="39"/>
      <c r="BY53" s="39"/>
      <c r="BZ53" s="39"/>
      <c r="CA53" s="39"/>
    </row>
    <row r="54" spans="1:79">
      <c r="A54" s="29">
        <f t="shared" si="4"/>
        <v>53</v>
      </c>
      <c r="B54" s="30" t="s">
        <v>314</v>
      </c>
      <c r="C54" s="29" t="s">
        <v>314</v>
      </c>
      <c r="D54" s="31" t="s">
        <v>48</v>
      </c>
      <c r="E54" s="31" t="s">
        <v>645</v>
      </c>
      <c r="F54" s="31" t="s">
        <v>653</v>
      </c>
      <c r="G54" s="31" t="s">
        <v>654</v>
      </c>
      <c r="H54" s="31" t="s">
        <v>655</v>
      </c>
      <c r="I54" s="31" t="s">
        <v>656</v>
      </c>
      <c r="J54" s="31" t="s">
        <v>567</v>
      </c>
      <c r="K54" s="31" t="s">
        <v>590</v>
      </c>
      <c r="L54" s="31" t="s">
        <v>430</v>
      </c>
      <c r="M54" s="32">
        <v>9170</v>
      </c>
      <c r="N54" s="33">
        <v>12311</v>
      </c>
      <c r="O54" s="34">
        <v>12968</v>
      </c>
      <c r="P54" s="35">
        <v>0</v>
      </c>
      <c r="Q54" s="35">
        <v>0</v>
      </c>
      <c r="R54" s="36">
        <v>21</v>
      </c>
      <c r="S54" s="32">
        <v>436.66666666666669</v>
      </c>
      <c r="T54" s="33">
        <v>586.23809523809518</v>
      </c>
      <c r="U54" s="34">
        <v>617.52380952380952</v>
      </c>
      <c r="V54" s="35">
        <v>0</v>
      </c>
      <c r="W54" s="35">
        <v>0</v>
      </c>
      <c r="X54" s="36">
        <v>1333421</v>
      </c>
      <c r="Y54" s="36">
        <v>8201</v>
      </c>
      <c r="Z54" s="36">
        <v>1499</v>
      </c>
      <c r="AA54" s="36">
        <v>7454</v>
      </c>
      <c r="AB54" s="37">
        <v>1375660</v>
      </c>
      <c r="AC54" s="37">
        <v>8582</v>
      </c>
      <c r="AD54" s="37">
        <v>2563</v>
      </c>
      <c r="AE54" s="37">
        <v>7617</v>
      </c>
      <c r="AF54" s="36">
        <v>1212044</v>
      </c>
      <c r="AG54" s="36">
        <v>7929</v>
      </c>
      <c r="AH54" s="36">
        <v>1481</v>
      </c>
      <c r="AI54" s="36">
        <v>6839</v>
      </c>
      <c r="AJ54" s="37">
        <v>670939</v>
      </c>
      <c r="AK54" s="37">
        <v>10045</v>
      </c>
      <c r="AL54" s="37">
        <v>0</v>
      </c>
      <c r="AM54" s="37">
        <v>0</v>
      </c>
      <c r="AN54" s="37">
        <v>332834</v>
      </c>
      <c r="AO54" s="37">
        <v>10970</v>
      </c>
      <c r="AP54" s="37">
        <v>0</v>
      </c>
      <c r="AQ54" s="37">
        <v>0</v>
      </c>
      <c r="AR54" s="37">
        <v>351449</v>
      </c>
      <c r="AS54" s="37">
        <v>11109</v>
      </c>
      <c r="AT54" s="37">
        <v>0</v>
      </c>
      <c r="AU54" s="37">
        <v>0</v>
      </c>
      <c r="AV54" s="37">
        <v>102767</v>
      </c>
      <c r="AW54" s="37">
        <v>12342</v>
      </c>
      <c r="AX54" s="37">
        <v>0</v>
      </c>
      <c r="AY54" s="37">
        <v>0</v>
      </c>
      <c r="AZ54" s="37">
        <v>356544</v>
      </c>
      <c r="BA54" s="37">
        <v>11626</v>
      </c>
      <c r="BB54" s="37">
        <v>0</v>
      </c>
      <c r="BC54" s="37">
        <v>0</v>
      </c>
      <c r="BD54" s="35">
        <v>342300</v>
      </c>
      <c r="BE54" s="35">
        <v>11837</v>
      </c>
      <c r="BF54" s="35">
        <v>0</v>
      </c>
      <c r="BG54" s="35">
        <v>0</v>
      </c>
      <c r="BH54" s="35">
        <v>307599</v>
      </c>
      <c r="BI54" s="35">
        <v>12245</v>
      </c>
      <c r="BJ54" s="35">
        <v>0</v>
      </c>
      <c r="BK54" s="35">
        <v>0</v>
      </c>
      <c r="BL54" s="35">
        <v>329965</v>
      </c>
      <c r="BM54" s="35">
        <v>12270</v>
      </c>
      <c r="BN54" s="35">
        <v>0</v>
      </c>
      <c r="BO54" s="35">
        <v>0</v>
      </c>
      <c r="BP54" s="35">
        <v>1275376</v>
      </c>
      <c r="BQ54" s="35">
        <v>12157</v>
      </c>
      <c r="BR54" s="35">
        <v>0</v>
      </c>
      <c r="BS54" s="35">
        <v>0</v>
      </c>
      <c r="BT54" s="38">
        <f t="shared" si="0"/>
        <v>2255240</v>
      </c>
      <c r="BU54" s="38">
        <f t="shared" si="1"/>
        <v>23320320474</v>
      </c>
      <c r="BV54" s="38">
        <f t="shared" si="2"/>
        <v>10340.504990156258</v>
      </c>
      <c r="BW54" s="38">
        <f t="shared" si="3"/>
        <v>492.40499953125038</v>
      </c>
      <c r="BX54" s="35">
        <v>313063</v>
      </c>
      <c r="BY54" s="35">
        <v>12398</v>
      </c>
      <c r="BZ54" s="35">
        <v>0</v>
      </c>
      <c r="CA54" s="35">
        <v>0</v>
      </c>
    </row>
    <row r="55" spans="1:79">
      <c r="A55" s="29">
        <f t="shared" si="4"/>
        <v>54</v>
      </c>
      <c r="B55" s="30" t="s">
        <v>314</v>
      </c>
      <c r="C55" s="29" t="s">
        <v>314</v>
      </c>
      <c r="D55" s="31" t="s">
        <v>48</v>
      </c>
      <c r="E55" s="31" t="s">
        <v>645</v>
      </c>
      <c r="F55" s="31" t="s">
        <v>657</v>
      </c>
      <c r="G55" s="31" t="s">
        <v>658</v>
      </c>
      <c r="H55" s="31" t="s">
        <v>655</v>
      </c>
      <c r="I55" s="31" t="s">
        <v>656</v>
      </c>
      <c r="J55" s="31" t="s">
        <v>567</v>
      </c>
      <c r="K55" s="31" t="s">
        <v>659</v>
      </c>
      <c r="L55" s="31" t="s">
        <v>430</v>
      </c>
      <c r="M55" s="32">
        <v>0</v>
      </c>
      <c r="N55" s="33">
        <v>0</v>
      </c>
      <c r="O55" s="34">
        <v>0</v>
      </c>
      <c r="P55" s="35">
        <v>0</v>
      </c>
      <c r="Q55" s="35">
        <v>0</v>
      </c>
      <c r="R55" s="36">
        <v>1050</v>
      </c>
      <c r="S55" s="32">
        <v>0</v>
      </c>
      <c r="T55" s="33">
        <v>0</v>
      </c>
      <c r="U55" s="34">
        <v>0</v>
      </c>
      <c r="V55" s="35">
        <v>0</v>
      </c>
      <c r="W55" s="35">
        <v>0</v>
      </c>
      <c r="X55" s="36">
        <v>0</v>
      </c>
      <c r="Y55" s="36">
        <v>0</v>
      </c>
      <c r="Z55" s="36">
        <v>5017</v>
      </c>
      <c r="AA55" s="36">
        <v>50879</v>
      </c>
      <c r="AB55" s="37">
        <v>0</v>
      </c>
      <c r="AC55" s="37">
        <v>0</v>
      </c>
      <c r="AD55" s="37">
        <v>5084</v>
      </c>
      <c r="AE55" s="37">
        <v>42527</v>
      </c>
      <c r="AF55" s="36">
        <v>0</v>
      </c>
      <c r="AG55" s="36">
        <v>0</v>
      </c>
      <c r="AH55" s="36">
        <v>90</v>
      </c>
      <c r="AI55" s="36">
        <v>42000</v>
      </c>
      <c r="AJ55" s="37">
        <v>0</v>
      </c>
      <c r="AK55" s="37">
        <v>0</v>
      </c>
      <c r="AL55" s="37">
        <v>107</v>
      </c>
      <c r="AM55" s="37">
        <v>42000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42">
        <v>0</v>
      </c>
      <c r="AX55" s="42">
        <v>0</v>
      </c>
      <c r="AY55" s="42">
        <v>0</v>
      </c>
      <c r="AZ55" s="37">
        <v>0</v>
      </c>
      <c r="BA55" s="37">
        <v>0</v>
      </c>
      <c r="BB55" s="37">
        <v>0</v>
      </c>
      <c r="BC55" s="37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8">
        <f t="shared" si="0"/>
        <v>0</v>
      </c>
      <c r="BU55" s="38">
        <f t="shared" si="1"/>
        <v>0</v>
      </c>
      <c r="BV55" s="38" t="e">
        <f t="shared" si="2"/>
        <v>#DIV/0!</v>
      </c>
      <c r="BW55" s="38" t="e">
        <f t="shared" si="3"/>
        <v>#DIV/0!</v>
      </c>
      <c r="BX55" s="35">
        <v>0</v>
      </c>
      <c r="BY55" s="35">
        <v>0</v>
      </c>
      <c r="BZ55" s="35">
        <v>0</v>
      </c>
      <c r="CA55" s="35">
        <v>0</v>
      </c>
    </row>
    <row r="56" spans="1:79">
      <c r="A56" s="29">
        <f t="shared" si="4"/>
        <v>55</v>
      </c>
      <c r="B56" s="30" t="s">
        <v>314</v>
      </c>
      <c r="C56" s="29" t="s">
        <v>314</v>
      </c>
      <c r="D56" s="31" t="s">
        <v>48</v>
      </c>
      <c r="E56" s="31" t="s">
        <v>645</v>
      </c>
      <c r="F56" s="31" t="s">
        <v>660</v>
      </c>
      <c r="G56" s="31" t="s">
        <v>661</v>
      </c>
      <c r="H56" s="31" t="s">
        <v>662</v>
      </c>
      <c r="I56" s="31" t="s">
        <v>656</v>
      </c>
      <c r="J56" s="31" t="s">
        <v>567</v>
      </c>
      <c r="K56" s="31" t="s">
        <v>663</v>
      </c>
      <c r="L56" s="31" t="s">
        <v>430</v>
      </c>
      <c r="M56" s="32">
        <v>10248</v>
      </c>
      <c r="N56" s="33">
        <v>13629</v>
      </c>
      <c r="O56" s="34">
        <v>14370</v>
      </c>
      <c r="P56" s="35">
        <v>0</v>
      </c>
      <c r="Q56" s="35">
        <v>0</v>
      </c>
      <c r="R56" s="36">
        <v>28</v>
      </c>
      <c r="S56" s="32">
        <v>366</v>
      </c>
      <c r="T56" s="33">
        <v>486.75</v>
      </c>
      <c r="U56" s="34">
        <v>513.21428571428567</v>
      </c>
      <c r="V56" s="35">
        <v>0</v>
      </c>
      <c r="W56" s="35">
        <v>0</v>
      </c>
      <c r="X56" s="42">
        <v>92900</v>
      </c>
      <c r="Y56" s="42">
        <v>10138</v>
      </c>
      <c r="Z56" s="42">
        <v>221</v>
      </c>
      <c r="AA56" s="42">
        <v>8225</v>
      </c>
      <c r="AB56" s="42">
        <v>81626</v>
      </c>
      <c r="AC56" s="42">
        <v>10474</v>
      </c>
      <c r="AD56" s="42">
        <v>2503</v>
      </c>
      <c r="AE56" s="42">
        <v>8485</v>
      </c>
      <c r="AF56" s="42">
        <v>64786</v>
      </c>
      <c r="AG56" s="42">
        <v>9448</v>
      </c>
      <c r="AH56" s="42">
        <v>503</v>
      </c>
      <c r="AI56" s="42">
        <v>8083</v>
      </c>
      <c r="AJ56" s="42">
        <v>54901</v>
      </c>
      <c r="AK56" s="42">
        <v>11071</v>
      </c>
      <c r="AL56" s="42">
        <v>0</v>
      </c>
      <c r="AM56" s="42">
        <v>0</v>
      </c>
      <c r="AN56" s="37">
        <v>14698</v>
      </c>
      <c r="AO56" s="37">
        <v>12211</v>
      </c>
      <c r="AP56" s="37">
        <v>0</v>
      </c>
      <c r="AQ56" s="37">
        <v>0</v>
      </c>
      <c r="AR56" s="37">
        <v>15850</v>
      </c>
      <c r="AS56" s="37">
        <v>12387</v>
      </c>
      <c r="AT56" s="37">
        <v>0</v>
      </c>
      <c r="AU56" s="37">
        <v>0</v>
      </c>
      <c r="AV56" s="37">
        <v>4190</v>
      </c>
      <c r="AW56" s="37">
        <v>13736</v>
      </c>
      <c r="AX56" s="37">
        <v>0</v>
      </c>
      <c r="AY56" s="37">
        <v>0</v>
      </c>
      <c r="AZ56" s="37">
        <v>14814</v>
      </c>
      <c r="BA56" s="37">
        <v>12924</v>
      </c>
      <c r="BB56" s="37">
        <v>0</v>
      </c>
      <c r="BC56" s="37">
        <v>0</v>
      </c>
      <c r="BD56" s="35">
        <v>13988</v>
      </c>
      <c r="BE56" s="35">
        <v>13246</v>
      </c>
      <c r="BF56" s="35">
        <v>0</v>
      </c>
      <c r="BG56" s="35">
        <v>0</v>
      </c>
      <c r="BH56" s="35">
        <v>13147</v>
      </c>
      <c r="BI56" s="35">
        <v>13653</v>
      </c>
      <c r="BJ56" s="35">
        <v>0</v>
      </c>
      <c r="BK56" s="35">
        <v>0</v>
      </c>
      <c r="BL56" s="35">
        <v>13674</v>
      </c>
      <c r="BM56" s="35">
        <v>13625</v>
      </c>
      <c r="BN56" s="35">
        <v>0</v>
      </c>
      <c r="BO56" s="35">
        <v>0</v>
      </c>
      <c r="BP56" s="35">
        <v>54022</v>
      </c>
      <c r="BQ56" s="35">
        <v>13534</v>
      </c>
      <c r="BR56" s="35">
        <v>0</v>
      </c>
      <c r="BS56" s="35">
        <v>0</v>
      </c>
      <c r="BT56" s="38">
        <f t="shared" si="0"/>
        <v>94831</v>
      </c>
      <c r="BU56" s="38">
        <f t="shared" si="1"/>
        <v>1096965223</v>
      </c>
      <c r="BV56" s="38">
        <f t="shared" si="2"/>
        <v>11567.580464194198</v>
      </c>
      <c r="BW56" s="38">
        <f t="shared" si="3"/>
        <v>413.12787372122136</v>
      </c>
      <c r="BX56" s="35">
        <v>7854</v>
      </c>
      <c r="BY56" s="35">
        <v>13854</v>
      </c>
      <c r="BZ56" s="35">
        <v>0</v>
      </c>
      <c r="CA56" s="35">
        <v>0</v>
      </c>
    </row>
    <row r="57" spans="1:79">
      <c r="A57" s="29">
        <f t="shared" si="4"/>
        <v>56</v>
      </c>
      <c r="B57" s="30" t="s">
        <v>314</v>
      </c>
      <c r="C57" s="29" t="s">
        <v>314</v>
      </c>
      <c r="D57" s="31" t="s">
        <v>48</v>
      </c>
      <c r="E57" s="31" t="s">
        <v>645</v>
      </c>
      <c r="F57" s="31" t="s">
        <v>664</v>
      </c>
      <c r="G57" s="31" t="s">
        <v>665</v>
      </c>
      <c r="H57" s="31" t="s">
        <v>666</v>
      </c>
      <c r="I57" s="31" t="s">
        <v>667</v>
      </c>
      <c r="J57" s="31" t="s">
        <v>567</v>
      </c>
      <c r="K57" s="31" t="s">
        <v>668</v>
      </c>
      <c r="L57" s="31" t="s">
        <v>430</v>
      </c>
      <c r="M57" s="32">
        <v>17283</v>
      </c>
      <c r="N57" s="33">
        <v>24422</v>
      </c>
      <c r="O57" s="34">
        <v>27610</v>
      </c>
      <c r="P57" s="35">
        <v>0</v>
      </c>
      <c r="Q57" s="35">
        <v>0</v>
      </c>
      <c r="R57" s="36">
        <v>21</v>
      </c>
      <c r="S57" s="32">
        <v>823</v>
      </c>
      <c r="T57" s="33">
        <v>1162.952380952381</v>
      </c>
      <c r="U57" s="34">
        <v>1314.7619047619048</v>
      </c>
      <c r="V57" s="35">
        <v>0</v>
      </c>
      <c r="W57" s="35">
        <v>0</v>
      </c>
      <c r="X57" s="36">
        <v>641683</v>
      </c>
      <c r="Y57" s="36">
        <v>18137</v>
      </c>
      <c r="Z57" s="36">
        <v>7476</v>
      </c>
      <c r="AA57" s="36">
        <v>12851</v>
      </c>
      <c r="AB57" s="37">
        <v>708923</v>
      </c>
      <c r="AC57" s="37">
        <v>18653</v>
      </c>
      <c r="AD57" s="37">
        <v>5384</v>
      </c>
      <c r="AE57" s="37">
        <v>13024</v>
      </c>
      <c r="AF57" s="36">
        <v>527260</v>
      </c>
      <c r="AG57" s="36">
        <v>17708</v>
      </c>
      <c r="AH57" s="36">
        <v>3394</v>
      </c>
      <c r="AI57" s="36">
        <v>12082</v>
      </c>
      <c r="AJ57" s="37">
        <v>335678</v>
      </c>
      <c r="AK57" s="37">
        <v>19565</v>
      </c>
      <c r="AL57" s="37">
        <v>0</v>
      </c>
      <c r="AM57" s="37">
        <v>0</v>
      </c>
      <c r="AN57" s="37">
        <v>163417</v>
      </c>
      <c r="AO57" s="37">
        <v>20384</v>
      </c>
      <c r="AP57" s="37">
        <v>0</v>
      </c>
      <c r="AQ57" s="37">
        <v>0</v>
      </c>
      <c r="AR57" s="37">
        <v>182004</v>
      </c>
      <c r="AS57" s="37">
        <v>21710</v>
      </c>
      <c r="AT57" s="37">
        <v>0</v>
      </c>
      <c r="AU57" s="37">
        <v>0</v>
      </c>
      <c r="AV57" s="37">
        <v>52980</v>
      </c>
      <c r="AW57" s="37">
        <v>21109</v>
      </c>
      <c r="AX57" s="37">
        <v>0</v>
      </c>
      <c r="AY57" s="37">
        <v>0</v>
      </c>
      <c r="AZ57" s="37">
        <v>170801</v>
      </c>
      <c r="BA57" s="37">
        <v>23253</v>
      </c>
      <c r="BB57" s="37">
        <v>0</v>
      </c>
      <c r="BC57" s="37">
        <v>0</v>
      </c>
      <c r="BD57" s="35">
        <v>168226</v>
      </c>
      <c r="BE57" s="35">
        <v>23455</v>
      </c>
      <c r="BF57" s="35">
        <v>0</v>
      </c>
      <c r="BG57" s="35">
        <v>0</v>
      </c>
      <c r="BH57" s="35">
        <v>148014</v>
      </c>
      <c r="BI57" s="35">
        <v>24345</v>
      </c>
      <c r="BJ57" s="35">
        <v>0</v>
      </c>
      <c r="BK57" s="35">
        <v>0</v>
      </c>
      <c r="BL57" s="35">
        <v>154887</v>
      </c>
      <c r="BM57" s="35">
        <v>24474</v>
      </c>
      <c r="BN57" s="35">
        <v>0</v>
      </c>
      <c r="BO57" s="35">
        <v>0</v>
      </c>
      <c r="BP57" s="35">
        <v>623723</v>
      </c>
      <c r="BQ57" s="35">
        <v>24156</v>
      </c>
      <c r="BR57" s="35">
        <v>0</v>
      </c>
      <c r="BS57" s="35">
        <v>0</v>
      </c>
      <c r="BT57" s="38">
        <f t="shared" si="0"/>
        <v>1094850</v>
      </c>
      <c r="BU57" s="38">
        <f t="shared" si="1"/>
        <v>22460949737</v>
      </c>
      <c r="BV57" s="38">
        <f t="shared" si="2"/>
        <v>20515.093151573274</v>
      </c>
      <c r="BW57" s="38">
        <f t="shared" si="3"/>
        <v>976.90919769396544</v>
      </c>
      <c r="BX57" s="35">
        <v>100959</v>
      </c>
      <c r="BY57" s="35">
        <v>24537</v>
      </c>
      <c r="BZ57" s="35">
        <v>0</v>
      </c>
      <c r="CA57" s="35">
        <v>0</v>
      </c>
    </row>
    <row r="58" spans="1:79">
      <c r="A58" s="29">
        <f t="shared" si="4"/>
        <v>57</v>
      </c>
      <c r="B58" s="30" t="s">
        <v>314</v>
      </c>
      <c r="C58" s="29" t="s">
        <v>314</v>
      </c>
      <c r="D58" s="31" t="s">
        <v>48</v>
      </c>
      <c r="E58" s="31" t="s">
        <v>645</v>
      </c>
      <c r="F58" s="31" t="s">
        <v>669</v>
      </c>
      <c r="G58" s="31" t="s">
        <v>670</v>
      </c>
      <c r="H58" s="31" t="s">
        <v>671</v>
      </c>
      <c r="I58" s="31" t="s">
        <v>672</v>
      </c>
      <c r="J58" s="31" t="s">
        <v>567</v>
      </c>
      <c r="K58" s="31" t="s">
        <v>590</v>
      </c>
      <c r="L58" s="31" t="s">
        <v>430</v>
      </c>
      <c r="M58" s="32">
        <v>11124</v>
      </c>
      <c r="N58" s="33">
        <v>17579</v>
      </c>
      <c r="O58" s="34">
        <v>20265</v>
      </c>
      <c r="P58" s="35">
        <v>0</v>
      </c>
      <c r="Q58" s="35">
        <v>0</v>
      </c>
      <c r="R58" s="36">
        <v>21</v>
      </c>
      <c r="S58" s="32">
        <v>529.71428571428567</v>
      </c>
      <c r="T58" s="33">
        <v>837.09523809523807</v>
      </c>
      <c r="U58" s="34">
        <v>965</v>
      </c>
      <c r="V58" s="35">
        <v>0</v>
      </c>
      <c r="W58" s="35">
        <v>0</v>
      </c>
      <c r="X58" s="42">
        <v>133364</v>
      </c>
      <c r="Y58" s="42">
        <v>11911</v>
      </c>
      <c r="Z58" s="42">
        <v>20106</v>
      </c>
      <c r="AA58" s="42">
        <v>9303</v>
      </c>
      <c r="AB58" s="42">
        <v>107358</v>
      </c>
      <c r="AC58" s="42">
        <v>12291</v>
      </c>
      <c r="AD58" s="42">
        <v>23600</v>
      </c>
      <c r="AE58" s="42">
        <v>9440</v>
      </c>
      <c r="AF58" s="42">
        <v>128445</v>
      </c>
      <c r="AG58" s="42">
        <v>12510</v>
      </c>
      <c r="AH58" s="42">
        <v>28549</v>
      </c>
      <c r="AI58" s="42">
        <v>9616</v>
      </c>
      <c r="AJ58" s="42">
        <v>125168</v>
      </c>
      <c r="AK58" s="42">
        <v>11771</v>
      </c>
      <c r="AL58" s="42">
        <v>35203</v>
      </c>
      <c r="AM58" s="42">
        <v>8872</v>
      </c>
      <c r="AN58" s="42">
        <v>26908</v>
      </c>
      <c r="AO58" s="42">
        <v>12480</v>
      </c>
      <c r="AP58" s="42">
        <v>6500</v>
      </c>
      <c r="AQ58" s="42">
        <v>8886</v>
      </c>
      <c r="AR58" s="42">
        <v>21206</v>
      </c>
      <c r="AS58" s="42">
        <v>15263</v>
      </c>
      <c r="AT58" s="42">
        <v>11588</v>
      </c>
      <c r="AU58" s="42">
        <v>10447</v>
      </c>
      <c r="AV58" s="42">
        <v>33184</v>
      </c>
      <c r="AW58" s="42">
        <v>15591</v>
      </c>
      <c r="AX58" s="42">
        <v>10836</v>
      </c>
      <c r="AY58" s="42">
        <v>10248</v>
      </c>
      <c r="AZ58" s="42">
        <v>36088</v>
      </c>
      <c r="BA58" s="42">
        <v>15509</v>
      </c>
      <c r="BB58" s="42">
        <v>8724</v>
      </c>
      <c r="BC58" s="42">
        <v>10722</v>
      </c>
      <c r="BD58" s="42">
        <v>21468</v>
      </c>
      <c r="BE58" s="42">
        <v>15607</v>
      </c>
      <c r="BF58" s="42">
        <v>8555</v>
      </c>
      <c r="BG58" s="42">
        <v>10899</v>
      </c>
      <c r="BH58" s="42">
        <v>25984</v>
      </c>
      <c r="BI58" s="42">
        <v>16875</v>
      </c>
      <c r="BJ58" s="42">
        <v>12049</v>
      </c>
      <c r="BK58" s="42">
        <v>11027</v>
      </c>
      <c r="BL58" s="42">
        <v>30108</v>
      </c>
      <c r="BM58" s="42">
        <v>17238</v>
      </c>
      <c r="BN58" s="42">
        <v>12540</v>
      </c>
      <c r="BO58" s="42">
        <v>11021</v>
      </c>
      <c r="BP58" s="42">
        <v>105537</v>
      </c>
      <c r="BQ58" s="42">
        <v>16907</v>
      </c>
      <c r="BR58" s="42">
        <v>46260</v>
      </c>
      <c r="BS58" s="42">
        <v>11029</v>
      </c>
      <c r="BT58" s="38">
        <f t="shared" si="0"/>
        <v>262501</v>
      </c>
      <c r="BU58" s="38">
        <f t="shared" si="1"/>
        <v>3616342986</v>
      </c>
      <c r="BV58" s="38">
        <f t="shared" si="2"/>
        <v>13776.492226696279</v>
      </c>
      <c r="BW58" s="38">
        <f t="shared" si="3"/>
        <v>656.02343936648947</v>
      </c>
      <c r="BX58" s="42">
        <v>15626</v>
      </c>
      <c r="BY58" s="42">
        <v>18996</v>
      </c>
      <c r="BZ58" s="42">
        <v>10403</v>
      </c>
      <c r="CA58" s="42">
        <v>11116</v>
      </c>
    </row>
    <row r="59" spans="1:79">
      <c r="A59" s="29">
        <f t="shared" si="4"/>
        <v>58</v>
      </c>
      <c r="B59" s="30" t="s">
        <v>314</v>
      </c>
      <c r="C59" s="29" t="s">
        <v>314</v>
      </c>
      <c r="D59" s="31" t="s">
        <v>48</v>
      </c>
      <c r="E59" s="31" t="s">
        <v>645</v>
      </c>
      <c r="F59" s="31" t="s">
        <v>673</v>
      </c>
      <c r="G59" s="31" t="s">
        <v>674</v>
      </c>
      <c r="H59" s="31" t="s">
        <v>675</v>
      </c>
      <c r="I59" s="31" t="s">
        <v>672</v>
      </c>
      <c r="J59" s="31" t="s">
        <v>567</v>
      </c>
      <c r="K59" s="31" t="s">
        <v>596</v>
      </c>
      <c r="L59" s="31" t="s">
        <v>430</v>
      </c>
      <c r="M59" s="32">
        <v>0</v>
      </c>
      <c r="N59" s="33">
        <v>0</v>
      </c>
      <c r="O59" s="34">
        <v>0</v>
      </c>
      <c r="P59" s="35">
        <v>0</v>
      </c>
      <c r="Q59" s="35">
        <v>0</v>
      </c>
      <c r="R59" s="36">
        <v>28</v>
      </c>
      <c r="S59" s="32">
        <v>0</v>
      </c>
      <c r="T59" s="33">
        <v>0</v>
      </c>
      <c r="U59" s="34">
        <v>0</v>
      </c>
      <c r="V59" s="35">
        <v>0</v>
      </c>
      <c r="W59" s="35">
        <v>0</v>
      </c>
      <c r="X59" s="42">
        <v>22499</v>
      </c>
      <c r="Y59" s="42">
        <v>12611</v>
      </c>
      <c r="Z59" s="42">
        <v>462</v>
      </c>
      <c r="AA59" s="42">
        <v>9968</v>
      </c>
      <c r="AB59" s="42">
        <v>22322</v>
      </c>
      <c r="AC59" s="42">
        <v>13192</v>
      </c>
      <c r="AD59" s="42">
        <v>535</v>
      </c>
      <c r="AE59" s="42">
        <v>10191</v>
      </c>
      <c r="AF59" s="42">
        <v>1695</v>
      </c>
      <c r="AG59" s="42">
        <v>13801</v>
      </c>
      <c r="AH59" s="42">
        <v>109</v>
      </c>
      <c r="AI59" s="42">
        <v>10190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3"/>
      <c r="BE59" s="43"/>
      <c r="BF59" s="43"/>
      <c r="BG59" s="43"/>
      <c r="BH59" s="43"/>
      <c r="BI59" s="43"/>
      <c r="BJ59" s="43"/>
      <c r="BK59" s="43"/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38">
        <f t="shared" si="0"/>
        <v>0</v>
      </c>
      <c r="BU59" s="38">
        <f t="shared" si="1"/>
        <v>0</v>
      </c>
      <c r="BV59" s="38" t="e">
        <f t="shared" si="2"/>
        <v>#DIV/0!</v>
      </c>
      <c r="BW59" s="38" t="e">
        <f t="shared" si="3"/>
        <v>#DIV/0!</v>
      </c>
      <c r="BX59" s="43"/>
      <c r="BY59" s="43"/>
      <c r="BZ59" s="43"/>
      <c r="CA59" s="43"/>
    </row>
    <row r="60" spans="1:79">
      <c r="A60" s="29">
        <f t="shared" si="4"/>
        <v>59</v>
      </c>
      <c r="B60" s="30" t="s">
        <v>314</v>
      </c>
      <c r="C60" s="29" t="s">
        <v>314</v>
      </c>
      <c r="D60" s="31" t="s">
        <v>48</v>
      </c>
      <c r="E60" s="31" t="s">
        <v>645</v>
      </c>
      <c r="F60" s="31" t="s">
        <v>676</v>
      </c>
      <c r="G60" s="31" t="s">
        <v>677</v>
      </c>
      <c r="H60" s="31" t="s">
        <v>678</v>
      </c>
      <c r="I60" s="31" t="s">
        <v>679</v>
      </c>
      <c r="J60" s="31" t="s">
        <v>365</v>
      </c>
      <c r="K60" s="31" t="s">
        <v>376</v>
      </c>
      <c r="L60" s="31" t="s">
        <v>680</v>
      </c>
      <c r="M60" s="32">
        <v>1199</v>
      </c>
      <c r="N60" s="33">
        <v>3659</v>
      </c>
      <c r="O60" s="34">
        <v>5537</v>
      </c>
      <c r="P60" s="35">
        <v>0</v>
      </c>
      <c r="Q60" s="35">
        <v>0</v>
      </c>
      <c r="R60" s="36">
        <v>21</v>
      </c>
      <c r="S60" s="32">
        <v>57.095238095238095</v>
      </c>
      <c r="T60" s="33">
        <v>174.23809523809524</v>
      </c>
      <c r="U60" s="34">
        <v>263.66666666666669</v>
      </c>
      <c r="V60" s="35">
        <v>0</v>
      </c>
      <c r="W60" s="35">
        <v>0</v>
      </c>
      <c r="X60" s="36">
        <v>488668</v>
      </c>
      <c r="Y60" s="36">
        <v>1586</v>
      </c>
      <c r="Z60" s="36">
        <v>191359</v>
      </c>
      <c r="AA60" s="36">
        <v>709</v>
      </c>
      <c r="AB60" s="37">
        <v>680836</v>
      </c>
      <c r="AC60" s="37">
        <v>2028</v>
      </c>
      <c r="AD60" s="37">
        <v>164208</v>
      </c>
      <c r="AE60" s="37">
        <v>691</v>
      </c>
      <c r="AF60" s="36">
        <v>757805</v>
      </c>
      <c r="AG60" s="36">
        <v>2237</v>
      </c>
      <c r="AH60" s="36">
        <v>515843</v>
      </c>
      <c r="AI60" s="36">
        <v>282</v>
      </c>
      <c r="AJ60" s="37">
        <v>1035100</v>
      </c>
      <c r="AK60" s="37">
        <v>3331</v>
      </c>
      <c r="AL60" s="37">
        <v>207260</v>
      </c>
      <c r="AM60" s="37">
        <v>625</v>
      </c>
      <c r="AN60" s="37">
        <v>238898</v>
      </c>
      <c r="AO60" s="37">
        <v>3472</v>
      </c>
      <c r="AP60" s="37">
        <v>42334</v>
      </c>
      <c r="AQ60" s="37">
        <v>491</v>
      </c>
      <c r="AR60" s="37">
        <v>403075</v>
      </c>
      <c r="AS60" s="37">
        <v>3319</v>
      </c>
      <c r="AT60" s="37">
        <v>56076</v>
      </c>
      <c r="AU60" s="37">
        <v>551</v>
      </c>
      <c r="AV60" s="37">
        <v>392346</v>
      </c>
      <c r="AW60" s="37">
        <v>3345</v>
      </c>
      <c r="AX60" s="37">
        <v>34336</v>
      </c>
      <c r="AY60" s="37">
        <v>624</v>
      </c>
      <c r="AZ60" s="37">
        <v>134471</v>
      </c>
      <c r="BA60" s="37">
        <v>2955</v>
      </c>
      <c r="BB60" s="37">
        <v>17955</v>
      </c>
      <c r="BC60" s="37">
        <v>116</v>
      </c>
      <c r="BD60" s="35">
        <v>352248</v>
      </c>
      <c r="BE60" s="35">
        <v>3711</v>
      </c>
      <c r="BF60" s="35">
        <v>2689</v>
      </c>
      <c r="BG60" s="35">
        <v>2126</v>
      </c>
      <c r="BH60" s="35">
        <v>478274</v>
      </c>
      <c r="BI60" s="35">
        <v>3799</v>
      </c>
      <c r="BJ60" s="35">
        <v>3159</v>
      </c>
      <c r="BK60" s="35">
        <v>1265</v>
      </c>
      <c r="BL60" s="35">
        <v>540741</v>
      </c>
      <c r="BM60" s="35">
        <v>3798</v>
      </c>
      <c r="BN60" s="35">
        <v>3509</v>
      </c>
      <c r="BO60" s="35">
        <v>1323</v>
      </c>
      <c r="BP60" s="35">
        <v>1878436</v>
      </c>
      <c r="BQ60" s="35">
        <v>3745</v>
      </c>
      <c r="BR60" s="35">
        <v>14684</v>
      </c>
      <c r="BS60" s="35">
        <v>1413</v>
      </c>
      <c r="BT60" s="38">
        <f t="shared" si="0"/>
        <v>3273740</v>
      </c>
      <c r="BU60" s="38">
        <f t="shared" si="1"/>
        <v>10940899871</v>
      </c>
      <c r="BV60" s="38">
        <f t="shared" si="2"/>
        <v>3342.0185692816167</v>
      </c>
      <c r="BW60" s="38">
        <f t="shared" si="3"/>
        <v>159.14374139436271</v>
      </c>
      <c r="BX60" s="35">
        <v>439145</v>
      </c>
      <c r="BY60" s="35">
        <v>4109</v>
      </c>
      <c r="BZ60" s="35">
        <v>3675</v>
      </c>
      <c r="CA60" s="35">
        <v>1265</v>
      </c>
    </row>
    <row r="61" spans="1:79">
      <c r="A61" s="29">
        <f t="shared" si="4"/>
        <v>60</v>
      </c>
      <c r="B61" s="30" t="s">
        <v>314</v>
      </c>
      <c r="C61" s="29" t="s">
        <v>314</v>
      </c>
      <c r="D61" s="31" t="s">
        <v>48</v>
      </c>
      <c r="E61" s="31" t="s">
        <v>645</v>
      </c>
      <c r="F61" s="31" t="s">
        <v>681</v>
      </c>
      <c r="G61" s="31" t="s">
        <v>682</v>
      </c>
      <c r="H61" s="31" t="s">
        <v>683</v>
      </c>
      <c r="I61" s="31" t="s">
        <v>684</v>
      </c>
      <c r="J61" s="31" t="s">
        <v>365</v>
      </c>
      <c r="K61" s="31" t="s">
        <v>371</v>
      </c>
      <c r="L61" s="31" t="s">
        <v>680</v>
      </c>
      <c r="M61" s="32">
        <v>0</v>
      </c>
      <c r="N61" s="33">
        <v>0</v>
      </c>
      <c r="O61" s="34">
        <v>0</v>
      </c>
      <c r="P61" s="35">
        <v>0</v>
      </c>
      <c r="Q61" s="35">
        <v>0</v>
      </c>
      <c r="R61" s="36">
        <v>28</v>
      </c>
      <c r="S61" s="32">
        <v>0</v>
      </c>
      <c r="T61" s="33">
        <v>0</v>
      </c>
      <c r="U61" s="34">
        <v>0</v>
      </c>
      <c r="V61" s="35">
        <v>0</v>
      </c>
      <c r="W61" s="35">
        <v>0</v>
      </c>
      <c r="X61" s="36">
        <v>7450</v>
      </c>
      <c r="Y61" s="36">
        <v>1302</v>
      </c>
      <c r="Z61" s="36">
        <v>0</v>
      </c>
      <c r="AA61" s="36">
        <v>0</v>
      </c>
      <c r="AB61" s="37">
        <v>10400</v>
      </c>
      <c r="AC61" s="37">
        <v>3719</v>
      </c>
      <c r="AD61" s="37">
        <v>20</v>
      </c>
      <c r="AE61" s="37">
        <v>3440</v>
      </c>
      <c r="AF61" s="36">
        <v>0</v>
      </c>
      <c r="AG61" s="36">
        <v>0</v>
      </c>
      <c r="AH61" s="36">
        <v>0</v>
      </c>
      <c r="AI61" s="36">
        <v>0</v>
      </c>
      <c r="AJ61" s="37">
        <v>0</v>
      </c>
      <c r="AK61" s="37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  <c r="BB61" s="37">
        <v>0</v>
      </c>
      <c r="BC61" s="37">
        <v>0</v>
      </c>
      <c r="BD61" s="42">
        <v>0</v>
      </c>
      <c r="BE61" s="42">
        <v>0</v>
      </c>
      <c r="BF61" s="42">
        <v>0</v>
      </c>
      <c r="BG61" s="42">
        <v>0</v>
      </c>
      <c r="BH61" s="35">
        <v>0</v>
      </c>
      <c r="BI61" s="35">
        <v>0</v>
      </c>
      <c r="BJ61" s="35">
        <v>0</v>
      </c>
      <c r="BK61" s="35">
        <v>0</v>
      </c>
      <c r="BL61" s="35">
        <v>0</v>
      </c>
      <c r="BM61" s="35">
        <v>0</v>
      </c>
      <c r="BN61" s="35">
        <v>0</v>
      </c>
      <c r="BO61" s="35">
        <v>0</v>
      </c>
      <c r="BP61" s="35">
        <v>0</v>
      </c>
      <c r="BQ61" s="35">
        <v>0</v>
      </c>
      <c r="BR61" s="35">
        <v>0</v>
      </c>
      <c r="BS61" s="35">
        <v>0</v>
      </c>
      <c r="BT61" s="38">
        <f t="shared" si="0"/>
        <v>0</v>
      </c>
      <c r="BU61" s="38">
        <f t="shared" si="1"/>
        <v>0</v>
      </c>
      <c r="BV61" s="38" t="e">
        <f t="shared" si="2"/>
        <v>#DIV/0!</v>
      </c>
      <c r="BW61" s="38" t="e">
        <f t="shared" si="3"/>
        <v>#DIV/0!</v>
      </c>
      <c r="BX61" s="42">
        <v>0</v>
      </c>
      <c r="BY61" s="42">
        <v>0</v>
      </c>
      <c r="BZ61" s="42">
        <v>0</v>
      </c>
      <c r="CA61" s="42">
        <v>0</v>
      </c>
    </row>
    <row r="62" spans="1:79">
      <c r="A62" s="29">
        <f t="shared" si="4"/>
        <v>61</v>
      </c>
      <c r="B62" s="30" t="s">
        <v>314</v>
      </c>
      <c r="C62" s="29" t="s">
        <v>314</v>
      </c>
      <c r="D62" s="31" t="s">
        <v>48</v>
      </c>
      <c r="E62" s="31" t="s">
        <v>645</v>
      </c>
      <c r="F62" s="31" t="s">
        <v>685</v>
      </c>
      <c r="G62" s="31" t="s">
        <v>686</v>
      </c>
      <c r="H62" s="31" t="s">
        <v>687</v>
      </c>
      <c r="I62" s="31" t="s">
        <v>688</v>
      </c>
      <c r="J62" s="31" t="s">
        <v>358</v>
      </c>
      <c r="K62" s="31" t="s">
        <v>376</v>
      </c>
      <c r="L62" s="31" t="s">
        <v>334</v>
      </c>
      <c r="M62" s="32">
        <v>8221</v>
      </c>
      <c r="N62" s="33">
        <v>15295</v>
      </c>
      <c r="O62" s="34">
        <v>17432</v>
      </c>
      <c r="P62" s="35">
        <v>0</v>
      </c>
      <c r="Q62" s="35">
        <v>0</v>
      </c>
      <c r="R62" s="36">
        <v>21</v>
      </c>
      <c r="S62" s="32">
        <v>391.47619047619048</v>
      </c>
      <c r="T62" s="33">
        <v>728.33333333333337</v>
      </c>
      <c r="U62" s="34">
        <v>830.09523809523807</v>
      </c>
      <c r="V62" s="35">
        <v>0</v>
      </c>
      <c r="W62" s="35">
        <v>0</v>
      </c>
      <c r="X62" s="36">
        <v>22511</v>
      </c>
      <c r="Y62" s="36">
        <v>15666</v>
      </c>
      <c r="Z62" s="36">
        <v>0</v>
      </c>
      <c r="AA62" s="36">
        <v>0</v>
      </c>
      <c r="AB62" s="37">
        <v>25472</v>
      </c>
      <c r="AC62" s="37">
        <v>15931</v>
      </c>
      <c r="AD62" s="37">
        <v>0</v>
      </c>
      <c r="AE62" s="37">
        <v>0</v>
      </c>
      <c r="AF62" s="36">
        <v>21615</v>
      </c>
      <c r="AG62" s="36">
        <v>15922</v>
      </c>
      <c r="AH62" s="36">
        <v>0</v>
      </c>
      <c r="AI62" s="36">
        <v>0</v>
      </c>
      <c r="AJ62" s="37">
        <v>25615</v>
      </c>
      <c r="AK62" s="37">
        <v>14761</v>
      </c>
      <c r="AL62" s="37">
        <v>0</v>
      </c>
      <c r="AM62" s="37">
        <v>0</v>
      </c>
      <c r="AN62" s="37">
        <v>6738</v>
      </c>
      <c r="AO62" s="37">
        <v>14867</v>
      </c>
      <c r="AP62" s="37">
        <v>0</v>
      </c>
      <c r="AQ62" s="37">
        <v>0</v>
      </c>
      <c r="AR62" s="37">
        <v>8619</v>
      </c>
      <c r="AS62" s="37">
        <v>15040</v>
      </c>
      <c r="AT62" s="37">
        <v>0</v>
      </c>
      <c r="AU62" s="37">
        <v>0</v>
      </c>
      <c r="AV62" s="37">
        <v>7652</v>
      </c>
      <c r="AW62" s="37">
        <v>14842</v>
      </c>
      <c r="AX62" s="37">
        <v>0</v>
      </c>
      <c r="AY62" s="37">
        <v>0</v>
      </c>
      <c r="AZ62" s="37">
        <v>8712</v>
      </c>
      <c r="BA62" s="37">
        <v>15070</v>
      </c>
      <c r="BB62" s="37">
        <v>0</v>
      </c>
      <c r="BC62" s="37">
        <v>0</v>
      </c>
      <c r="BD62" s="35">
        <v>7924</v>
      </c>
      <c r="BE62" s="35">
        <v>15076</v>
      </c>
      <c r="BF62" s="35">
        <v>0</v>
      </c>
      <c r="BG62" s="35">
        <v>0</v>
      </c>
      <c r="BH62" s="35">
        <v>5785</v>
      </c>
      <c r="BI62" s="35">
        <v>15295</v>
      </c>
      <c r="BJ62" s="35">
        <v>0</v>
      </c>
      <c r="BK62" s="35">
        <v>0</v>
      </c>
      <c r="BL62" s="35">
        <v>8325</v>
      </c>
      <c r="BM62" s="35">
        <v>15386</v>
      </c>
      <c r="BN62" s="35">
        <v>0</v>
      </c>
      <c r="BO62" s="35">
        <v>0</v>
      </c>
      <c r="BP62" s="35">
        <v>30380</v>
      </c>
      <c r="BQ62" s="35">
        <v>15649</v>
      </c>
      <c r="BR62" s="35">
        <v>0</v>
      </c>
      <c r="BS62" s="35">
        <v>0</v>
      </c>
      <c r="BT62" s="38">
        <f t="shared" si="0"/>
        <v>52414</v>
      </c>
      <c r="BU62" s="38">
        <f t="shared" si="1"/>
        <v>692009645</v>
      </c>
      <c r="BV62" s="38">
        <f t="shared" si="2"/>
        <v>13202.763479223107</v>
      </c>
      <c r="BW62" s="38">
        <f t="shared" si="3"/>
        <v>628.70302282014802</v>
      </c>
      <c r="BX62" s="35">
        <v>5861</v>
      </c>
      <c r="BY62" s="35">
        <v>17002</v>
      </c>
      <c r="BZ62" s="35">
        <v>0</v>
      </c>
      <c r="CA62" s="35">
        <v>0</v>
      </c>
    </row>
    <row r="63" spans="1:79">
      <c r="A63" s="29">
        <f t="shared" si="4"/>
        <v>62</v>
      </c>
      <c r="B63" s="30" t="s">
        <v>314</v>
      </c>
      <c r="C63" s="29" t="s">
        <v>314</v>
      </c>
      <c r="D63" s="31" t="s">
        <v>48</v>
      </c>
      <c r="E63" s="31" t="s">
        <v>645</v>
      </c>
      <c r="F63" s="31" t="s">
        <v>689</v>
      </c>
      <c r="G63" s="31" t="s">
        <v>690</v>
      </c>
      <c r="H63" s="31" t="s">
        <v>691</v>
      </c>
      <c r="I63" s="31" t="s">
        <v>692</v>
      </c>
      <c r="J63" s="31" t="s">
        <v>358</v>
      </c>
      <c r="K63" s="31" t="s">
        <v>585</v>
      </c>
      <c r="L63" s="31" t="s">
        <v>334</v>
      </c>
      <c r="M63" s="32">
        <v>0</v>
      </c>
      <c r="N63" s="33">
        <v>0</v>
      </c>
      <c r="O63" s="34">
        <v>0</v>
      </c>
      <c r="P63" s="35">
        <v>0</v>
      </c>
      <c r="Q63" s="35">
        <v>0</v>
      </c>
      <c r="R63" s="36">
        <v>28</v>
      </c>
      <c r="S63" s="32">
        <v>0</v>
      </c>
      <c r="T63" s="33">
        <v>0</v>
      </c>
      <c r="U63" s="34">
        <v>0</v>
      </c>
      <c r="V63" s="35">
        <v>0</v>
      </c>
      <c r="W63" s="35">
        <v>0</v>
      </c>
      <c r="X63" s="42">
        <v>0</v>
      </c>
      <c r="Y63" s="42">
        <v>0</v>
      </c>
      <c r="Z63" s="42">
        <v>0</v>
      </c>
      <c r="AA63" s="42">
        <v>0</v>
      </c>
      <c r="AB63" s="37">
        <v>0</v>
      </c>
      <c r="AC63" s="37">
        <v>0</v>
      </c>
      <c r="AD63" s="37">
        <v>0</v>
      </c>
      <c r="AE63" s="37">
        <v>0</v>
      </c>
      <c r="AF63" s="36">
        <v>0</v>
      </c>
      <c r="AG63" s="36">
        <v>0</v>
      </c>
      <c r="AH63" s="36">
        <v>0</v>
      </c>
      <c r="AI63" s="36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42">
        <v>0</v>
      </c>
      <c r="AS63" s="42">
        <v>0</v>
      </c>
      <c r="AT63" s="42">
        <v>0</v>
      </c>
      <c r="AU63" s="42">
        <v>0</v>
      </c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38">
        <f t="shared" si="0"/>
        <v>0</v>
      </c>
      <c r="BU63" s="38">
        <f t="shared" si="1"/>
        <v>0</v>
      </c>
      <c r="BV63" s="38" t="e">
        <f t="shared" si="2"/>
        <v>#DIV/0!</v>
      </c>
      <c r="BW63" s="38" t="e">
        <f t="shared" si="3"/>
        <v>#DIV/0!</v>
      </c>
      <c r="BX63" s="43"/>
      <c r="BY63" s="43"/>
      <c r="BZ63" s="43"/>
      <c r="CA63" s="43"/>
    </row>
    <row r="64" spans="1:79">
      <c r="A64" s="29">
        <f t="shared" si="4"/>
        <v>63</v>
      </c>
      <c r="B64" s="30" t="s">
        <v>314</v>
      </c>
      <c r="C64" s="29" t="s">
        <v>314</v>
      </c>
      <c r="D64" s="31" t="s">
        <v>48</v>
      </c>
      <c r="E64" s="31" t="s">
        <v>645</v>
      </c>
      <c r="F64" s="31" t="s">
        <v>693</v>
      </c>
      <c r="G64" s="31" t="s">
        <v>694</v>
      </c>
      <c r="H64" s="31" t="s">
        <v>695</v>
      </c>
      <c r="I64" s="31" t="s">
        <v>696</v>
      </c>
      <c r="J64" s="31" t="s">
        <v>358</v>
      </c>
      <c r="K64" s="31" t="s">
        <v>376</v>
      </c>
      <c r="L64" s="31" t="s">
        <v>334</v>
      </c>
      <c r="M64" s="32">
        <v>8242</v>
      </c>
      <c r="N64" s="33">
        <v>15184</v>
      </c>
      <c r="O64" s="34">
        <v>20058</v>
      </c>
      <c r="P64" s="35">
        <v>0</v>
      </c>
      <c r="Q64" s="35">
        <v>0</v>
      </c>
      <c r="R64" s="36">
        <v>21</v>
      </c>
      <c r="S64" s="32">
        <v>392.47619047619048</v>
      </c>
      <c r="T64" s="33">
        <v>723.04761904761904</v>
      </c>
      <c r="U64" s="34">
        <v>955.14285714285711</v>
      </c>
      <c r="V64" s="35">
        <v>0</v>
      </c>
      <c r="W64" s="35">
        <v>0</v>
      </c>
      <c r="X64" s="36">
        <v>19154</v>
      </c>
      <c r="Y64" s="36">
        <v>13722</v>
      </c>
      <c r="Z64" s="36">
        <v>0</v>
      </c>
      <c r="AA64" s="36">
        <v>0</v>
      </c>
      <c r="AB64" s="37">
        <v>19062</v>
      </c>
      <c r="AC64" s="37">
        <v>13249</v>
      </c>
      <c r="AD64" s="37">
        <v>0</v>
      </c>
      <c r="AE64" s="37">
        <v>0</v>
      </c>
      <c r="AF64" s="36">
        <v>18870</v>
      </c>
      <c r="AG64" s="36">
        <v>13973</v>
      </c>
      <c r="AH64" s="36">
        <v>0</v>
      </c>
      <c r="AI64" s="36">
        <v>0</v>
      </c>
      <c r="AJ64" s="37">
        <v>18053</v>
      </c>
      <c r="AK64" s="37">
        <v>13810</v>
      </c>
      <c r="AL64" s="37">
        <v>0</v>
      </c>
      <c r="AM64" s="37">
        <v>0</v>
      </c>
      <c r="AN64" s="37">
        <v>4428</v>
      </c>
      <c r="AO64" s="37">
        <v>14328</v>
      </c>
      <c r="AP64" s="37">
        <v>0</v>
      </c>
      <c r="AQ64" s="37">
        <v>0</v>
      </c>
      <c r="AR64" s="37">
        <v>5111</v>
      </c>
      <c r="AS64" s="37">
        <v>13771</v>
      </c>
      <c r="AT64" s="37">
        <v>0</v>
      </c>
      <c r="AU64" s="37">
        <v>0</v>
      </c>
      <c r="AV64" s="37">
        <v>5504</v>
      </c>
      <c r="AW64" s="37">
        <v>13446</v>
      </c>
      <c r="AX64" s="37">
        <v>0</v>
      </c>
      <c r="AY64" s="37">
        <v>0</v>
      </c>
      <c r="AZ64" s="37">
        <v>5387</v>
      </c>
      <c r="BA64" s="37">
        <v>13776</v>
      </c>
      <c r="BB64" s="37">
        <v>0</v>
      </c>
      <c r="BC64" s="37">
        <v>0</v>
      </c>
      <c r="BD64" s="35">
        <v>5199</v>
      </c>
      <c r="BE64" s="35">
        <v>13955</v>
      </c>
      <c r="BF64" s="35">
        <v>0</v>
      </c>
      <c r="BG64" s="35">
        <v>0</v>
      </c>
      <c r="BH64" s="35">
        <v>4765</v>
      </c>
      <c r="BI64" s="35">
        <v>15184</v>
      </c>
      <c r="BJ64" s="35">
        <v>0</v>
      </c>
      <c r="BK64" s="35">
        <v>0</v>
      </c>
      <c r="BL64" s="35">
        <v>4079</v>
      </c>
      <c r="BM64" s="35">
        <v>16679</v>
      </c>
      <c r="BN64" s="35">
        <v>0</v>
      </c>
      <c r="BO64" s="35">
        <v>0</v>
      </c>
      <c r="BP64" s="35">
        <v>17311</v>
      </c>
      <c r="BQ64" s="35">
        <v>15784</v>
      </c>
      <c r="BR64" s="35">
        <v>0</v>
      </c>
      <c r="BS64" s="35">
        <v>0</v>
      </c>
      <c r="BT64" s="38">
        <f t="shared" si="0"/>
        <v>31354</v>
      </c>
      <c r="BU64" s="38">
        <f t="shared" si="1"/>
        <v>413641379</v>
      </c>
      <c r="BV64" s="38">
        <f t="shared" si="2"/>
        <v>13192.619091662946</v>
      </c>
      <c r="BW64" s="38">
        <f t="shared" si="3"/>
        <v>628.21995674585457</v>
      </c>
      <c r="BX64" s="35">
        <v>3379</v>
      </c>
      <c r="BY64" s="35">
        <v>18455</v>
      </c>
      <c r="BZ64" s="35">
        <v>0</v>
      </c>
      <c r="CA64" s="35">
        <v>0</v>
      </c>
    </row>
    <row r="65" spans="1:79">
      <c r="A65" s="29">
        <f t="shared" si="4"/>
        <v>64</v>
      </c>
      <c r="B65" s="30" t="s">
        <v>314</v>
      </c>
      <c r="C65" s="29" t="s">
        <v>314</v>
      </c>
      <c r="D65" s="31" t="s">
        <v>48</v>
      </c>
      <c r="E65" s="31" t="s">
        <v>645</v>
      </c>
      <c r="F65" s="31" t="s">
        <v>697</v>
      </c>
      <c r="G65" s="31" t="s">
        <v>698</v>
      </c>
      <c r="H65" s="31" t="s">
        <v>699</v>
      </c>
      <c r="I65" s="31" t="s">
        <v>679</v>
      </c>
      <c r="J65" s="31" t="s">
        <v>567</v>
      </c>
      <c r="K65" s="31" t="s">
        <v>606</v>
      </c>
      <c r="L65" s="31" t="s">
        <v>366</v>
      </c>
      <c r="M65" s="32">
        <v>8054</v>
      </c>
      <c r="N65" s="33">
        <v>11048</v>
      </c>
      <c r="O65" s="34">
        <v>13835</v>
      </c>
      <c r="P65" s="42">
        <v>0</v>
      </c>
      <c r="Q65" s="42">
        <v>0</v>
      </c>
      <c r="R65" s="36">
        <v>21</v>
      </c>
      <c r="S65" s="32">
        <v>383.52380952380952</v>
      </c>
      <c r="T65" s="33">
        <v>526.09523809523807</v>
      </c>
      <c r="U65" s="34">
        <v>658.80952380952385</v>
      </c>
      <c r="V65" s="42">
        <v>0</v>
      </c>
      <c r="W65" s="42">
        <v>0</v>
      </c>
      <c r="X65" s="42">
        <v>285211</v>
      </c>
      <c r="Y65" s="42">
        <v>8320</v>
      </c>
      <c r="Z65" s="42">
        <v>1022</v>
      </c>
      <c r="AA65" s="42">
        <v>8609</v>
      </c>
      <c r="AB65" s="42">
        <v>222640</v>
      </c>
      <c r="AC65" s="42">
        <v>7992</v>
      </c>
      <c r="AD65" s="42">
        <v>70</v>
      </c>
      <c r="AE65" s="42">
        <v>8801</v>
      </c>
      <c r="AF65" s="42">
        <v>264537</v>
      </c>
      <c r="AG65" s="42">
        <v>7243</v>
      </c>
      <c r="AH65" s="42">
        <v>55</v>
      </c>
      <c r="AI65" s="42">
        <v>8800</v>
      </c>
      <c r="AJ65" s="42">
        <v>175539</v>
      </c>
      <c r="AK65" s="42">
        <v>8880</v>
      </c>
      <c r="AL65" s="42">
        <v>767</v>
      </c>
      <c r="AM65" s="42">
        <v>6580</v>
      </c>
      <c r="AN65" s="42">
        <v>56344</v>
      </c>
      <c r="AO65" s="42">
        <v>9568</v>
      </c>
      <c r="AP65" s="42">
        <v>12</v>
      </c>
      <c r="AQ65" s="42">
        <v>8323</v>
      </c>
      <c r="AR65" s="42">
        <v>60089</v>
      </c>
      <c r="AS65" s="42">
        <v>9801</v>
      </c>
      <c r="AT65" s="42">
        <v>21</v>
      </c>
      <c r="AU65" s="42">
        <v>8173</v>
      </c>
      <c r="AV65" s="37">
        <v>56539</v>
      </c>
      <c r="AW65" s="37">
        <v>9776</v>
      </c>
      <c r="AX65" s="37">
        <v>22</v>
      </c>
      <c r="AY65" s="37">
        <v>7617</v>
      </c>
      <c r="AZ65" s="42">
        <v>52139</v>
      </c>
      <c r="BA65" s="42">
        <v>9726</v>
      </c>
      <c r="BB65" s="42">
        <v>146</v>
      </c>
      <c r="BC65" s="42">
        <v>8799</v>
      </c>
      <c r="BD65" s="35">
        <v>55167</v>
      </c>
      <c r="BE65" s="35">
        <v>10353</v>
      </c>
      <c r="BF65" s="35">
        <v>94</v>
      </c>
      <c r="BG65" s="35">
        <v>8620</v>
      </c>
      <c r="BH65" s="35">
        <v>46676</v>
      </c>
      <c r="BI65" s="35">
        <v>11097</v>
      </c>
      <c r="BJ65" s="35">
        <v>18</v>
      </c>
      <c r="BK65" s="35">
        <v>8173</v>
      </c>
      <c r="BL65" s="35">
        <v>52589</v>
      </c>
      <c r="BM65" s="35">
        <v>11054</v>
      </c>
      <c r="BN65" s="35">
        <v>51</v>
      </c>
      <c r="BO65" s="35">
        <v>8468</v>
      </c>
      <c r="BP65" s="35">
        <v>200059</v>
      </c>
      <c r="BQ65" s="35">
        <v>10869</v>
      </c>
      <c r="BR65" s="35">
        <v>251</v>
      </c>
      <c r="BS65" s="35">
        <v>8359</v>
      </c>
      <c r="BT65" s="38">
        <f t="shared" si="0"/>
        <v>354905</v>
      </c>
      <c r="BU65" s="38">
        <f t="shared" si="1"/>
        <v>3277276540</v>
      </c>
      <c r="BV65" s="38">
        <f t="shared" si="2"/>
        <v>9234.2360349952796</v>
      </c>
      <c r="BW65" s="38">
        <f t="shared" si="3"/>
        <v>439.7255254759657</v>
      </c>
      <c r="BX65" s="35">
        <v>37231</v>
      </c>
      <c r="BY65" s="35">
        <v>11796</v>
      </c>
      <c r="BZ65" s="35">
        <v>21</v>
      </c>
      <c r="CA65" s="35">
        <v>5145</v>
      </c>
    </row>
    <row r="66" spans="1:79">
      <c r="A66" s="29">
        <f t="shared" si="4"/>
        <v>65</v>
      </c>
      <c r="B66" s="30" t="s">
        <v>314</v>
      </c>
      <c r="C66" s="29" t="s">
        <v>314</v>
      </c>
      <c r="D66" s="31" t="s">
        <v>48</v>
      </c>
      <c r="E66" s="31" t="s">
        <v>645</v>
      </c>
      <c r="F66" s="31" t="s">
        <v>700</v>
      </c>
      <c r="G66" s="31" t="s">
        <v>701</v>
      </c>
      <c r="H66" s="31" t="s">
        <v>702</v>
      </c>
      <c r="I66" s="31" t="s">
        <v>703</v>
      </c>
      <c r="J66" s="31" t="s">
        <v>567</v>
      </c>
      <c r="K66" s="31" t="s">
        <v>568</v>
      </c>
      <c r="L66" s="31" t="s">
        <v>366</v>
      </c>
      <c r="M66" s="32">
        <v>11048</v>
      </c>
      <c r="N66" s="33">
        <v>11774</v>
      </c>
      <c r="O66" s="34">
        <v>15353</v>
      </c>
      <c r="P66" s="35">
        <v>0</v>
      </c>
      <c r="Q66" s="35">
        <v>0</v>
      </c>
      <c r="R66" s="36">
        <v>28</v>
      </c>
      <c r="S66" s="32">
        <v>394.57142857142856</v>
      </c>
      <c r="T66" s="33">
        <v>420.5</v>
      </c>
      <c r="U66" s="34">
        <v>548.32142857142856</v>
      </c>
      <c r="V66" s="35">
        <v>0</v>
      </c>
      <c r="W66" s="35">
        <v>0</v>
      </c>
      <c r="X66" s="36">
        <v>29198</v>
      </c>
      <c r="Y66" s="36">
        <v>8902</v>
      </c>
      <c r="Z66" s="36">
        <v>0</v>
      </c>
      <c r="AA66" s="36">
        <v>0</v>
      </c>
      <c r="AB66" s="37">
        <v>22397</v>
      </c>
      <c r="AC66" s="37">
        <v>8608</v>
      </c>
      <c r="AD66" s="37">
        <v>0</v>
      </c>
      <c r="AE66" s="37">
        <v>0</v>
      </c>
      <c r="AF66" s="36">
        <v>25728</v>
      </c>
      <c r="AG66" s="36">
        <v>8439</v>
      </c>
      <c r="AH66" s="36">
        <v>0</v>
      </c>
      <c r="AI66" s="36">
        <v>0</v>
      </c>
      <c r="AJ66" s="37">
        <v>15831</v>
      </c>
      <c r="AK66" s="37">
        <v>9720</v>
      </c>
      <c r="AL66" s="37">
        <v>24</v>
      </c>
      <c r="AM66" s="37">
        <v>9060</v>
      </c>
      <c r="AN66" s="37">
        <v>4160</v>
      </c>
      <c r="AO66" s="37">
        <v>10234</v>
      </c>
      <c r="AP66" s="37">
        <v>3</v>
      </c>
      <c r="AQ66" s="37">
        <v>9395</v>
      </c>
      <c r="AR66" s="37">
        <v>4496</v>
      </c>
      <c r="AS66" s="37">
        <v>10508</v>
      </c>
      <c r="AT66" s="37">
        <v>0</v>
      </c>
      <c r="AU66" s="37">
        <v>0</v>
      </c>
      <c r="AV66" s="37">
        <v>4956</v>
      </c>
      <c r="AW66" s="37">
        <v>10453</v>
      </c>
      <c r="AX66" s="37">
        <v>2</v>
      </c>
      <c r="AY66" s="37">
        <v>9744</v>
      </c>
      <c r="AZ66" s="42">
        <v>4905</v>
      </c>
      <c r="BA66" s="42">
        <v>10379</v>
      </c>
      <c r="BB66" s="42">
        <v>0</v>
      </c>
      <c r="BC66" s="42">
        <v>0</v>
      </c>
      <c r="BD66" s="35">
        <v>3481</v>
      </c>
      <c r="BE66" s="35">
        <v>11243</v>
      </c>
      <c r="BF66" s="35">
        <v>0</v>
      </c>
      <c r="BG66" s="35">
        <v>0</v>
      </c>
      <c r="BH66" s="35">
        <v>1035</v>
      </c>
      <c r="BI66" s="35">
        <v>12493</v>
      </c>
      <c r="BJ66" s="35">
        <v>0</v>
      </c>
      <c r="BK66" s="35">
        <v>0</v>
      </c>
      <c r="BL66" s="35">
        <v>1493</v>
      </c>
      <c r="BM66" s="35">
        <v>11666</v>
      </c>
      <c r="BN66" s="35">
        <v>24</v>
      </c>
      <c r="BO66" s="35">
        <v>9301</v>
      </c>
      <c r="BP66" s="35">
        <v>10144</v>
      </c>
      <c r="BQ66" s="35">
        <v>11649</v>
      </c>
      <c r="BR66" s="35">
        <v>24</v>
      </c>
      <c r="BS66" s="35">
        <v>9301</v>
      </c>
      <c r="BT66" s="38">
        <f t="shared" ref="BT66:BT104" si="5">BR66+BP66+BN66+BL66+BJ66+BH66+BF66+BD66</f>
        <v>16201</v>
      </c>
      <c r="BU66" s="38">
        <f t="shared" ref="BU66:BU104" si="6">(BD66+BE66)+(BF66*BG66)+(BH66*BI66)+(BJ66*BK66)+(BL66*BM66)+(BN66*BO66)+(BP66*BQ66)+(BR66*BS66)</f>
        <v>148976221</v>
      </c>
      <c r="BV66" s="38">
        <f t="shared" ref="BV66:BV104" si="7">BU66/BT66</f>
        <v>9195.4954015184248</v>
      </c>
      <c r="BW66" s="38">
        <f t="shared" ref="BW66:BW104" si="8">BV66/R66</f>
        <v>328.41055005422947</v>
      </c>
      <c r="BX66" s="42">
        <v>2217</v>
      </c>
      <c r="BY66" s="42">
        <v>12646</v>
      </c>
      <c r="BZ66" s="42">
        <v>6</v>
      </c>
      <c r="CA66" s="42">
        <v>9301</v>
      </c>
    </row>
    <row r="67" spans="1:79">
      <c r="A67" s="29">
        <f t="shared" ref="A67:A104" si="9">A66+1</f>
        <v>66</v>
      </c>
      <c r="B67" s="30" t="s">
        <v>314</v>
      </c>
      <c r="C67" s="29" t="s">
        <v>314</v>
      </c>
      <c r="D67" s="31" t="s">
        <v>48</v>
      </c>
      <c r="E67" s="31" t="s">
        <v>645</v>
      </c>
      <c r="F67" s="31" t="s">
        <v>704</v>
      </c>
      <c r="G67" s="31" t="s">
        <v>705</v>
      </c>
      <c r="H67" s="31" t="s">
        <v>706</v>
      </c>
      <c r="I67" s="31" t="s">
        <v>707</v>
      </c>
      <c r="J67" s="31" t="s">
        <v>365</v>
      </c>
      <c r="K67" s="31" t="s">
        <v>708</v>
      </c>
      <c r="L67" s="31" t="s">
        <v>339</v>
      </c>
      <c r="M67" s="32">
        <v>229000</v>
      </c>
      <c r="N67" s="33">
        <v>310404</v>
      </c>
      <c r="O67" s="34">
        <v>375000</v>
      </c>
      <c r="P67" s="42">
        <v>0</v>
      </c>
      <c r="Q67" s="42">
        <v>0</v>
      </c>
      <c r="R67" s="36">
        <v>1050</v>
      </c>
      <c r="S67" s="32">
        <v>218.0952380952381</v>
      </c>
      <c r="T67" s="33">
        <v>295.62285714285713</v>
      </c>
      <c r="U67" s="34">
        <v>357.14285714285717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843</v>
      </c>
      <c r="AI67" s="42">
        <v>297822</v>
      </c>
      <c r="AJ67" s="42">
        <v>0</v>
      </c>
      <c r="AK67" s="42">
        <v>0</v>
      </c>
      <c r="AL67" s="42">
        <v>1345</v>
      </c>
      <c r="AM67" s="42">
        <v>290478</v>
      </c>
      <c r="AN67" s="42">
        <v>0</v>
      </c>
      <c r="AO67" s="42">
        <v>0</v>
      </c>
      <c r="AP67" s="42">
        <v>556</v>
      </c>
      <c r="AQ67" s="42">
        <v>297387</v>
      </c>
      <c r="AR67" s="42">
        <v>0</v>
      </c>
      <c r="AS67" s="42">
        <v>0</v>
      </c>
      <c r="AT67" s="42">
        <v>554</v>
      </c>
      <c r="AU67" s="42">
        <v>301140</v>
      </c>
      <c r="AV67" s="37">
        <v>0</v>
      </c>
      <c r="AW67" s="37">
        <v>0</v>
      </c>
      <c r="AX67" s="37">
        <v>643</v>
      </c>
      <c r="AY67" s="37">
        <v>305945</v>
      </c>
      <c r="AZ67" s="37">
        <v>0</v>
      </c>
      <c r="BA67" s="37">
        <v>0</v>
      </c>
      <c r="BB67" s="37">
        <v>595</v>
      </c>
      <c r="BC67" s="37">
        <v>303567</v>
      </c>
      <c r="BD67" s="35">
        <v>0</v>
      </c>
      <c r="BE67" s="35">
        <v>0</v>
      </c>
      <c r="BF67" s="35">
        <v>846</v>
      </c>
      <c r="BG67" s="35">
        <v>310131</v>
      </c>
      <c r="BH67" s="35">
        <v>0</v>
      </c>
      <c r="BI67" s="35">
        <v>0</v>
      </c>
      <c r="BJ67" s="35">
        <v>835</v>
      </c>
      <c r="BK67" s="35">
        <v>308106</v>
      </c>
      <c r="BL67" s="35">
        <v>0</v>
      </c>
      <c r="BM67" s="35">
        <v>0</v>
      </c>
      <c r="BN67" s="35">
        <v>807</v>
      </c>
      <c r="BO67" s="35">
        <v>317846</v>
      </c>
      <c r="BP67" s="35">
        <v>0</v>
      </c>
      <c r="BQ67" s="35">
        <v>0</v>
      </c>
      <c r="BR67" s="35">
        <v>3426</v>
      </c>
      <c r="BS67" s="35">
        <v>311529</v>
      </c>
      <c r="BT67" s="38">
        <f t="shared" si="5"/>
        <v>5914</v>
      </c>
      <c r="BU67" s="38">
        <f t="shared" si="6"/>
        <v>1843439412</v>
      </c>
      <c r="BV67" s="38">
        <f t="shared" si="7"/>
        <v>311707.71254649985</v>
      </c>
      <c r="BW67" s="38">
        <f t="shared" si="8"/>
        <v>296.86448813952364</v>
      </c>
      <c r="BX67" s="35">
        <v>0</v>
      </c>
      <c r="BY67" s="35">
        <v>0</v>
      </c>
      <c r="BZ67" s="35">
        <v>779</v>
      </c>
      <c r="CA67" s="35">
        <v>309249</v>
      </c>
    </row>
    <row r="68" spans="1:79">
      <c r="A68" s="29">
        <f t="shared" si="9"/>
        <v>67</v>
      </c>
      <c r="B68" s="30" t="s">
        <v>314</v>
      </c>
      <c r="C68" s="29" t="s">
        <v>314</v>
      </c>
      <c r="D68" s="31" t="s">
        <v>48</v>
      </c>
      <c r="E68" s="31" t="s">
        <v>645</v>
      </c>
      <c r="F68" s="31" t="s">
        <v>709</v>
      </c>
      <c r="G68" s="31" t="s">
        <v>705</v>
      </c>
      <c r="H68" s="31" t="s">
        <v>706</v>
      </c>
      <c r="I68" s="31" t="s">
        <v>710</v>
      </c>
      <c r="J68" s="31" t="s">
        <v>365</v>
      </c>
      <c r="K68" s="31" t="s">
        <v>573</v>
      </c>
      <c r="L68" s="31" t="s">
        <v>339</v>
      </c>
      <c r="M68" s="32">
        <v>18240</v>
      </c>
      <c r="N68" s="33">
        <v>19606</v>
      </c>
      <c r="O68" s="34">
        <v>22622</v>
      </c>
      <c r="P68" s="35">
        <v>0</v>
      </c>
      <c r="Q68" s="35">
        <v>0</v>
      </c>
      <c r="R68" s="36">
        <v>21</v>
      </c>
      <c r="S68" s="32">
        <v>868.57142857142856</v>
      </c>
      <c r="T68" s="33">
        <v>933.61904761904759</v>
      </c>
      <c r="U68" s="34">
        <v>1077.2380952380952</v>
      </c>
      <c r="V68" s="35">
        <v>0</v>
      </c>
      <c r="W68" s="35">
        <v>0</v>
      </c>
      <c r="X68" s="36">
        <v>101055</v>
      </c>
      <c r="Y68" s="36">
        <v>14390</v>
      </c>
      <c r="Z68" s="36">
        <v>2476</v>
      </c>
      <c r="AA68" s="36">
        <v>7142</v>
      </c>
      <c r="AB68" s="37">
        <v>187851</v>
      </c>
      <c r="AC68" s="37">
        <v>16851</v>
      </c>
      <c r="AD68" s="37">
        <v>20831</v>
      </c>
      <c r="AE68" s="37">
        <v>7441</v>
      </c>
      <c r="AF68" s="36">
        <v>213316</v>
      </c>
      <c r="AG68" s="36">
        <v>16879</v>
      </c>
      <c r="AH68" s="36">
        <v>18096</v>
      </c>
      <c r="AI68" s="36">
        <v>6150</v>
      </c>
      <c r="AJ68" s="37">
        <v>254160</v>
      </c>
      <c r="AK68" s="37">
        <v>17189</v>
      </c>
      <c r="AL68" s="37">
        <v>0</v>
      </c>
      <c r="AM68" s="37">
        <v>0</v>
      </c>
      <c r="AN68" s="37">
        <v>56121</v>
      </c>
      <c r="AO68" s="37">
        <v>18128</v>
      </c>
      <c r="AP68" s="37">
        <v>0</v>
      </c>
      <c r="AQ68" s="37">
        <v>0</v>
      </c>
      <c r="AR68" s="37">
        <v>74863</v>
      </c>
      <c r="AS68" s="37">
        <v>18064</v>
      </c>
      <c r="AT68" s="37">
        <v>0</v>
      </c>
      <c r="AU68" s="37">
        <v>0</v>
      </c>
      <c r="AV68" s="37">
        <v>60841</v>
      </c>
      <c r="AW68" s="37">
        <v>18215</v>
      </c>
      <c r="AX68" s="37">
        <v>0</v>
      </c>
      <c r="AY68" s="37">
        <v>0</v>
      </c>
      <c r="AZ68" s="37">
        <v>78563</v>
      </c>
      <c r="BA68" s="37">
        <v>17283</v>
      </c>
      <c r="BB68" s="37">
        <v>0</v>
      </c>
      <c r="BC68" s="37">
        <v>0</v>
      </c>
      <c r="BD68" s="35">
        <v>73737</v>
      </c>
      <c r="BE68" s="35">
        <v>18782</v>
      </c>
      <c r="BF68" s="35">
        <v>0</v>
      </c>
      <c r="BG68" s="35">
        <v>0</v>
      </c>
      <c r="BH68" s="35">
        <v>77302</v>
      </c>
      <c r="BI68" s="35">
        <v>19013</v>
      </c>
      <c r="BJ68" s="35">
        <v>0</v>
      </c>
      <c r="BK68" s="35">
        <v>0</v>
      </c>
      <c r="BL68" s="35">
        <v>72099</v>
      </c>
      <c r="BM68" s="35">
        <v>19052</v>
      </c>
      <c r="BN68" s="35">
        <v>0</v>
      </c>
      <c r="BO68" s="35">
        <v>0</v>
      </c>
      <c r="BP68" s="35">
        <v>282517</v>
      </c>
      <c r="BQ68" s="35">
        <v>19087</v>
      </c>
      <c r="BR68" s="35">
        <v>0</v>
      </c>
      <c r="BS68" s="35">
        <v>0</v>
      </c>
      <c r="BT68" s="38">
        <f t="shared" si="5"/>
        <v>505655</v>
      </c>
      <c r="BU68" s="38">
        <f t="shared" si="6"/>
        <v>8235867572</v>
      </c>
      <c r="BV68" s="38">
        <f t="shared" si="7"/>
        <v>16287.523255974924</v>
      </c>
      <c r="BW68" s="38">
        <f t="shared" si="8"/>
        <v>775.59634552261537</v>
      </c>
      <c r="BX68" s="35">
        <v>94945</v>
      </c>
      <c r="BY68" s="35">
        <v>19533</v>
      </c>
      <c r="BZ68" s="35">
        <v>8</v>
      </c>
      <c r="CA68" s="35">
        <v>13435</v>
      </c>
    </row>
    <row r="69" spans="1:79">
      <c r="A69" s="29">
        <f t="shared" si="9"/>
        <v>68</v>
      </c>
      <c r="B69" s="30" t="s">
        <v>314</v>
      </c>
      <c r="C69" s="29" t="s">
        <v>314</v>
      </c>
      <c r="D69" s="31" t="s">
        <v>48</v>
      </c>
      <c r="E69" s="31" t="s">
        <v>645</v>
      </c>
      <c r="F69" s="31" t="s">
        <v>711</v>
      </c>
      <c r="G69" s="31" t="s">
        <v>712</v>
      </c>
      <c r="H69" s="31" t="s">
        <v>713</v>
      </c>
      <c r="I69" s="31" t="s">
        <v>714</v>
      </c>
      <c r="J69" s="31" t="s">
        <v>365</v>
      </c>
      <c r="K69" s="31" t="s">
        <v>371</v>
      </c>
      <c r="L69" s="31" t="s">
        <v>339</v>
      </c>
      <c r="M69" s="32">
        <v>25245</v>
      </c>
      <c r="N69" s="33">
        <v>26174</v>
      </c>
      <c r="O69" s="34">
        <v>30325</v>
      </c>
      <c r="P69" s="35">
        <v>0</v>
      </c>
      <c r="Q69" s="35">
        <v>0</v>
      </c>
      <c r="R69" s="36">
        <v>28</v>
      </c>
      <c r="S69" s="32">
        <v>901.60714285714289</v>
      </c>
      <c r="T69" s="33">
        <v>934.78571428571433</v>
      </c>
      <c r="U69" s="34">
        <v>1083.0357142857142</v>
      </c>
      <c r="V69" s="35">
        <v>0</v>
      </c>
      <c r="W69" s="35">
        <v>0</v>
      </c>
      <c r="X69" s="40"/>
      <c r="Y69" s="40"/>
      <c r="Z69" s="40"/>
      <c r="AA69" s="40"/>
      <c r="AB69" s="37">
        <v>0</v>
      </c>
      <c r="AC69" s="37">
        <v>0</v>
      </c>
      <c r="AD69" s="37">
        <v>0</v>
      </c>
      <c r="AE69" s="37">
        <v>0</v>
      </c>
      <c r="AF69" s="36">
        <v>7053</v>
      </c>
      <c r="AG69" s="36">
        <v>24574</v>
      </c>
      <c r="AH69" s="36">
        <v>0</v>
      </c>
      <c r="AI69" s="36">
        <v>0</v>
      </c>
      <c r="AJ69" s="37">
        <v>8034</v>
      </c>
      <c r="AK69" s="37">
        <v>26235</v>
      </c>
      <c r="AL69" s="37">
        <v>0</v>
      </c>
      <c r="AM69" s="37">
        <v>0</v>
      </c>
      <c r="AN69" s="37">
        <v>2129</v>
      </c>
      <c r="AO69" s="37">
        <v>26329</v>
      </c>
      <c r="AP69" s="37">
        <v>0</v>
      </c>
      <c r="AQ69" s="37">
        <v>0</v>
      </c>
      <c r="AR69" s="37">
        <v>2033</v>
      </c>
      <c r="AS69" s="37">
        <v>26344</v>
      </c>
      <c r="AT69" s="37">
        <v>0</v>
      </c>
      <c r="AU69" s="37">
        <v>0</v>
      </c>
      <c r="AV69" s="37">
        <v>2160</v>
      </c>
      <c r="AW69" s="37">
        <v>26271</v>
      </c>
      <c r="AX69" s="37">
        <v>0</v>
      </c>
      <c r="AY69" s="37">
        <v>0</v>
      </c>
      <c r="AZ69" s="37">
        <v>1456</v>
      </c>
      <c r="BA69" s="37">
        <v>26468</v>
      </c>
      <c r="BB69" s="37">
        <v>0</v>
      </c>
      <c r="BC69" s="37">
        <v>0</v>
      </c>
      <c r="BD69" s="35">
        <v>2333</v>
      </c>
      <c r="BE69" s="35">
        <v>26296</v>
      </c>
      <c r="BF69" s="35">
        <v>0</v>
      </c>
      <c r="BG69" s="35">
        <v>0</v>
      </c>
      <c r="BH69" s="35">
        <v>2428</v>
      </c>
      <c r="BI69" s="35">
        <v>26174</v>
      </c>
      <c r="BJ69" s="35">
        <v>0</v>
      </c>
      <c r="BK69" s="35">
        <v>0</v>
      </c>
      <c r="BL69" s="35">
        <v>2352</v>
      </c>
      <c r="BM69" s="35">
        <v>26269</v>
      </c>
      <c r="BN69" s="35">
        <v>0</v>
      </c>
      <c r="BO69" s="35">
        <v>0</v>
      </c>
      <c r="BP69" s="35">
        <v>8720</v>
      </c>
      <c r="BQ69" s="35">
        <v>26295</v>
      </c>
      <c r="BR69" s="35">
        <v>0</v>
      </c>
      <c r="BS69" s="35">
        <v>0</v>
      </c>
      <c r="BT69" s="38">
        <f t="shared" si="5"/>
        <v>15833</v>
      </c>
      <c r="BU69" s="38">
        <f t="shared" si="6"/>
        <v>354656189</v>
      </c>
      <c r="BV69" s="38">
        <f t="shared" si="7"/>
        <v>22399.809827575318</v>
      </c>
      <c r="BW69" s="38">
        <f t="shared" si="8"/>
        <v>799.99320812768997</v>
      </c>
      <c r="BX69" s="35">
        <v>2122</v>
      </c>
      <c r="BY69" s="35">
        <v>26258</v>
      </c>
      <c r="BZ69" s="35">
        <v>0</v>
      </c>
      <c r="CA69" s="35">
        <v>0</v>
      </c>
    </row>
    <row r="70" spans="1:79">
      <c r="A70" s="29">
        <f t="shared" si="9"/>
        <v>69</v>
      </c>
      <c r="B70" s="30" t="s">
        <v>314</v>
      </c>
      <c r="C70" s="29" t="s">
        <v>314</v>
      </c>
      <c r="D70" s="31" t="s">
        <v>48</v>
      </c>
      <c r="E70" s="31" t="s">
        <v>645</v>
      </c>
      <c r="F70" s="31" t="s">
        <v>715</v>
      </c>
      <c r="G70" s="31" t="s">
        <v>716</v>
      </c>
      <c r="H70" s="31" t="s">
        <v>717</v>
      </c>
      <c r="I70" s="31" t="s">
        <v>679</v>
      </c>
      <c r="J70" s="31" t="s">
        <v>358</v>
      </c>
      <c r="K70" s="31" t="s">
        <v>708</v>
      </c>
      <c r="L70" s="31" t="s">
        <v>339</v>
      </c>
      <c r="M70" s="32">
        <v>29704</v>
      </c>
      <c r="N70" s="33">
        <v>29704</v>
      </c>
      <c r="O70" s="34">
        <v>47500</v>
      </c>
      <c r="P70" s="35">
        <v>0</v>
      </c>
      <c r="Q70" s="35">
        <v>0</v>
      </c>
      <c r="R70" s="36">
        <v>1050</v>
      </c>
      <c r="S70" s="32">
        <v>28.289523809523811</v>
      </c>
      <c r="T70" s="33">
        <v>28.289523809523811</v>
      </c>
      <c r="U70" s="34">
        <v>45.238095238095241</v>
      </c>
      <c r="V70" s="35">
        <v>0</v>
      </c>
      <c r="W70" s="35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36">
        <v>0</v>
      </c>
      <c r="AG70" s="36">
        <v>0</v>
      </c>
      <c r="AH70" s="36">
        <v>18122</v>
      </c>
      <c r="AI70" s="36">
        <v>29299</v>
      </c>
      <c r="AJ70" s="42">
        <v>0</v>
      </c>
      <c r="AK70" s="42">
        <v>0</v>
      </c>
      <c r="AL70" s="42">
        <v>39280</v>
      </c>
      <c r="AM70" s="42">
        <v>28658</v>
      </c>
      <c r="AN70" s="42">
        <v>0</v>
      </c>
      <c r="AO70" s="42">
        <v>0</v>
      </c>
      <c r="AP70" s="42">
        <v>8942</v>
      </c>
      <c r="AQ70" s="42">
        <v>29290</v>
      </c>
      <c r="AR70" s="42">
        <v>23</v>
      </c>
      <c r="AS70" s="42">
        <v>39900</v>
      </c>
      <c r="AT70" s="42">
        <v>10862</v>
      </c>
      <c r="AU70" s="42">
        <v>30247</v>
      </c>
      <c r="AV70" s="42">
        <v>1</v>
      </c>
      <c r="AW70" s="42">
        <v>39655</v>
      </c>
      <c r="AX70" s="42">
        <v>11745</v>
      </c>
      <c r="AY70" s="42">
        <v>30285</v>
      </c>
      <c r="AZ70" s="42">
        <v>3</v>
      </c>
      <c r="BA70" s="42">
        <v>86986</v>
      </c>
      <c r="BB70" s="42">
        <v>12095</v>
      </c>
      <c r="BC70" s="42">
        <v>29993</v>
      </c>
      <c r="BD70" s="42">
        <v>0</v>
      </c>
      <c r="BE70" s="42">
        <v>0</v>
      </c>
      <c r="BF70" s="42">
        <v>10932</v>
      </c>
      <c r="BG70" s="42">
        <v>29597</v>
      </c>
      <c r="BH70" s="42">
        <v>0</v>
      </c>
      <c r="BI70" s="42">
        <v>0</v>
      </c>
      <c r="BJ70" s="42">
        <v>15484</v>
      </c>
      <c r="BK70" s="42">
        <v>30139</v>
      </c>
      <c r="BL70" s="42">
        <v>1</v>
      </c>
      <c r="BM70" s="42">
        <v>205800</v>
      </c>
      <c r="BN70" s="42">
        <v>18560</v>
      </c>
      <c r="BO70" s="42">
        <v>29761</v>
      </c>
      <c r="BP70" s="42">
        <v>2</v>
      </c>
      <c r="BQ70" s="42">
        <v>199910</v>
      </c>
      <c r="BR70" s="42">
        <v>59590</v>
      </c>
      <c r="BS70" s="42">
        <v>29815</v>
      </c>
      <c r="BT70" s="38">
        <f t="shared" si="5"/>
        <v>104569</v>
      </c>
      <c r="BU70" s="38">
        <f t="shared" si="6"/>
        <v>3119872310</v>
      </c>
      <c r="BV70" s="38">
        <f t="shared" si="7"/>
        <v>29835.537396360298</v>
      </c>
      <c r="BW70" s="38">
        <f t="shared" si="8"/>
        <v>28.414797520343139</v>
      </c>
      <c r="BX70" s="42">
        <v>1</v>
      </c>
      <c r="BY70" s="42">
        <v>74550</v>
      </c>
      <c r="BZ70" s="42">
        <v>13262</v>
      </c>
      <c r="CA70" s="42">
        <v>29846</v>
      </c>
    </row>
    <row r="71" spans="1:79">
      <c r="A71" s="29">
        <f t="shared" si="9"/>
        <v>70</v>
      </c>
      <c r="B71" s="30" t="s">
        <v>314</v>
      </c>
      <c r="C71" s="29" t="s">
        <v>314</v>
      </c>
      <c r="D71" s="31" t="s">
        <v>48</v>
      </c>
      <c r="E71" s="31" t="s">
        <v>645</v>
      </c>
      <c r="F71" s="31" t="s">
        <v>718</v>
      </c>
      <c r="G71" s="31" t="s">
        <v>716</v>
      </c>
      <c r="H71" s="31" t="s">
        <v>717</v>
      </c>
      <c r="I71" s="31" t="s">
        <v>679</v>
      </c>
      <c r="J71" s="31" t="s">
        <v>358</v>
      </c>
      <c r="K71" s="31" t="s">
        <v>376</v>
      </c>
      <c r="L71" s="31" t="s">
        <v>339</v>
      </c>
      <c r="M71" s="32">
        <v>863</v>
      </c>
      <c r="N71" s="33">
        <v>9839</v>
      </c>
      <c r="O71" s="34">
        <v>11880</v>
      </c>
      <c r="P71" s="35">
        <v>0</v>
      </c>
      <c r="Q71" s="35">
        <v>0</v>
      </c>
      <c r="R71" s="36">
        <v>21</v>
      </c>
      <c r="S71" s="32">
        <v>41.095238095238095</v>
      </c>
      <c r="T71" s="33">
        <v>468.52380952380952</v>
      </c>
      <c r="U71" s="34">
        <v>565.71428571428567</v>
      </c>
      <c r="V71" s="35">
        <v>0</v>
      </c>
      <c r="W71" s="35">
        <v>0</v>
      </c>
      <c r="X71" s="42">
        <v>271420</v>
      </c>
      <c r="Y71" s="42">
        <v>8164</v>
      </c>
      <c r="Z71" s="42">
        <v>6366</v>
      </c>
      <c r="AA71" s="42">
        <v>9347</v>
      </c>
      <c r="AB71" s="42">
        <v>519429</v>
      </c>
      <c r="AC71" s="42">
        <v>6724</v>
      </c>
      <c r="AD71" s="42">
        <v>27579</v>
      </c>
      <c r="AE71" s="42">
        <v>30881</v>
      </c>
      <c r="AF71" s="36">
        <v>688766</v>
      </c>
      <c r="AG71" s="36">
        <v>7397</v>
      </c>
      <c r="AH71" s="36">
        <v>163711</v>
      </c>
      <c r="AI71" s="36">
        <v>3303</v>
      </c>
      <c r="AJ71" s="37">
        <v>767075</v>
      </c>
      <c r="AK71" s="37">
        <v>8096</v>
      </c>
      <c r="AL71" s="37">
        <v>198324</v>
      </c>
      <c r="AM71" s="37">
        <v>44</v>
      </c>
      <c r="AN71" s="37">
        <v>209946</v>
      </c>
      <c r="AO71" s="37">
        <v>8417</v>
      </c>
      <c r="AP71" s="37">
        <v>78771</v>
      </c>
      <c r="AQ71" s="37">
        <v>42</v>
      </c>
      <c r="AR71" s="37">
        <v>242054</v>
      </c>
      <c r="AS71" s="37">
        <v>8594</v>
      </c>
      <c r="AT71" s="37">
        <v>17955</v>
      </c>
      <c r="AU71" s="37">
        <v>34</v>
      </c>
      <c r="AV71" s="37">
        <v>247288</v>
      </c>
      <c r="AW71" s="37">
        <v>8906</v>
      </c>
      <c r="AX71" s="37">
        <v>30198</v>
      </c>
      <c r="AY71" s="37">
        <v>36</v>
      </c>
      <c r="AZ71" s="37">
        <v>175258</v>
      </c>
      <c r="BA71" s="37">
        <v>9080</v>
      </c>
      <c r="BB71" s="37">
        <v>28287</v>
      </c>
      <c r="BC71" s="37">
        <v>37</v>
      </c>
      <c r="BD71" s="35">
        <v>257892</v>
      </c>
      <c r="BE71" s="35">
        <v>9160</v>
      </c>
      <c r="BF71" s="35">
        <v>2171</v>
      </c>
      <c r="BG71" s="35">
        <v>1018</v>
      </c>
      <c r="BH71" s="35">
        <v>262520</v>
      </c>
      <c r="BI71" s="35">
        <v>9350</v>
      </c>
      <c r="BJ71" s="35">
        <v>3031</v>
      </c>
      <c r="BK71" s="35">
        <v>1040</v>
      </c>
      <c r="BL71" s="35">
        <v>254667</v>
      </c>
      <c r="BM71" s="35">
        <v>9310</v>
      </c>
      <c r="BN71" s="35">
        <v>13582</v>
      </c>
      <c r="BO71" s="35">
        <v>937</v>
      </c>
      <c r="BP71" s="35">
        <v>964014</v>
      </c>
      <c r="BQ71" s="35">
        <v>9384</v>
      </c>
      <c r="BR71" s="35">
        <v>26102</v>
      </c>
      <c r="BS71" s="35">
        <v>935</v>
      </c>
      <c r="BT71" s="38">
        <f t="shared" si="5"/>
        <v>1783979</v>
      </c>
      <c r="BU71" s="38">
        <f t="shared" si="6"/>
        <v>13914580220</v>
      </c>
      <c r="BV71" s="38">
        <f t="shared" si="7"/>
        <v>7799.7444028208856</v>
      </c>
      <c r="BW71" s="38">
        <f t="shared" si="8"/>
        <v>371.41640013432789</v>
      </c>
      <c r="BX71" s="35">
        <v>354732</v>
      </c>
      <c r="BY71" s="35">
        <v>9904</v>
      </c>
      <c r="BZ71" s="35">
        <v>0</v>
      </c>
      <c r="CA71" s="35">
        <v>0</v>
      </c>
    </row>
    <row r="72" spans="1:79">
      <c r="A72" s="29">
        <f t="shared" si="9"/>
        <v>71</v>
      </c>
      <c r="B72" s="30" t="s">
        <v>314</v>
      </c>
      <c r="C72" s="29" t="s">
        <v>314</v>
      </c>
      <c r="D72" s="31" t="s">
        <v>48</v>
      </c>
      <c r="E72" s="31" t="s">
        <v>645</v>
      </c>
      <c r="F72" s="31" t="s">
        <v>719</v>
      </c>
      <c r="G72" s="31" t="s">
        <v>720</v>
      </c>
      <c r="H72" s="31" t="s">
        <v>721</v>
      </c>
      <c r="I72" s="31" t="s">
        <v>416</v>
      </c>
      <c r="J72" s="31" t="s">
        <v>567</v>
      </c>
      <c r="K72" s="31" t="s">
        <v>606</v>
      </c>
      <c r="L72" s="31" t="s">
        <v>591</v>
      </c>
      <c r="M72" s="32">
        <v>12138</v>
      </c>
      <c r="N72" s="33">
        <v>13973</v>
      </c>
      <c r="O72" s="34">
        <v>17386</v>
      </c>
      <c r="P72" s="42">
        <v>0</v>
      </c>
      <c r="Q72" s="42">
        <v>0</v>
      </c>
      <c r="R72" s="36">
        <v>21</v>
      </c>
      <c r="S72" s="32">
        <v>578</v>
      </c>
      <c r="T72" s="33">
        <v>665.38095238095241</v>
      </c>
      <c r="U72" s="34">
        <v>827.90476190476193</v>
      </c>
      <c r="V72" s="42">
        <v>0</v>
      </c>
      <c r="W72" s="42">
        <v>0</v>
      </c>
      <c r="X72" s="42">
        <v>150688</v>
      </c>
      <c r="Y72" s="42">
        <v>10595</v>
      </c>
      <c r="Z72" s="42">
        <v>40720</v>
      </c>
      <c r="AA72" s="42">
        <v>10034</v>
      </c>
      <c r="AB72" s="42">
        <v>150466</v>
      </c>
      <c r="AC72" s="42">
        <v>10956</v>
      </c>
      <c r="AD72" s="42">
        <v>2658</v>
      </c>
      <c r="AE72" s="42">
        <v>10353</v>
      </c>
      <c r="AF72" s="42">
        <v>112750</v>
      </c>
      <c r="AG72" s="42">
        <v>11058</v>
      </c>
      <c r="AH72" s="42">
        <v>740</v>
      </c>
      <c r="AI72" s="42">
        <v>10344</v>
      </c>
      <c r="AJ72" s="37">
        <v>169593</v>
      </c>
      <c r="AK72" s="37">
        <v>11037</v>
      </c>
      <c r="AL72" s="37">
        <v>100</v>
      </c>
      <c r="AM72" s="37">
        <v>10290</v>
      </c>
      <c r="AN72" s="37">
        <v>44201</v>
      </c>
      <c r="AO72" s="37">
        <v>11346</v>
      </c>
      <c r="AP72" s="37">
        <v>10</v>
      </c>
      <c r="AQ72" s="37">
        <v>10353</v>
      </c>
      <c r="AR72" s="42">
        <v>50585</v>
      </c>
      <c r="AS72" s="42">
        <v>11420</v>
      </c>
      <c r="AT72" s="42">
        <v>20</v>
      </c>
      <c r="AU72" s="42">
        <v>10353</v>
      </c>
      <c r="AV72" s="37">
        <v>25612</v>
      </c>
      <c r="AW72" s="37">
        <v>11998</v>
      </c>
      <c r="AX72" s="37">
        <v>9920</v>
      </c>
      <c r="AY72" s="37">
        <v>11363</v>
      </c>
      <c r="AZ72" s="42">
        <v>40619</v>
      </c>
      <c r="BA72" s="42">
        <v>11931</v>
      </c>
      <c r="BB72" s="42">
        <v>0</v>
      </c>
      <c r="BC72" s="42">
        <v>0</v>
      </c>
      <c r="BD72" s="42">
        <v>34025</v>
      </c>
      <c r="BE72" s="42">
        <v>12107</v>
      </c>
      <c r="BF72" s="42">
        <v>4520</v>
      </c>
      <c r="BG72" s="42">
        <v>11987</v>
      </c>
      <c r="BH72" s="35">
        <v>36337</v>
      </c>
      <c r="BI72" s="35">
        <v>12772</v>
      </c>
      <c r="BJ72" s="35">
        <v>200</v>
      </c>
      <c r="BK72" s="35">
        <v>12381</v>
      </c>
      <c r="BL72" s="35">
        <v>39564</v>
      </c>
      <c r="BM72" s="35">
        <v>13973</v>
      </c>
      <c r="BN72" s="35">
        <v>90</v>
      </c>
      <c r="BO72" s="35">
        <v>12138</v>
      </c>
      <c r="BP72" s="35">
        <v>109926</v>
      </c>
      <c r="BQ72" s="35">
        <v>12998</v>
      </c>
      <c r="BR72" s="35">
        <v>4810</v>
      </c>
      <c r="BS72" s="35">
        <v>12006</v>
      </c>
      <c r="BT72" s="38">
        <f t="shared" si="5"/>
        <v>229472</v>
      </c>
      <c r="BU72" s="38">
        <f t="shared" si="6"/>
        <v>2561286936</v>
      </c>
      <c r="BV72" s="38">
        <f t="shared" si="7"/>
        <v>11161.653430483893</v>
      </c>
      <c r="BW72" s="38">
        <f t="shared" si="8"/>
        <v>531.50730621351875</v>
      </c>
      <c r="BX72" s="35">
        <v>0</v>
      </c>
      <c r="BY72" s="35">
        <v>0</v>
      </c>
      <c r="BZ72" s="35">
        <v>0</v>
      </c>
      <c r="CA72" s="35">
        <v>0</v>
      </c>
    </row>
    <row r="73" spans="1:79">
      <c r="A73" s="29">
        <f t="shared" si="9"/>
        <v>72</v>
      </c>
      <c r="B73" s="30" t="s">
        <v>314</v>
      </c>
      <c r="C73" s="29" t="s">
        <v>314</v>
      </c>
      <c r="D73" s="31" t="s">
        <v>48</v>
      </c>
      <c r="E73" s="31" t="s">
        <v>645</v>
      </c>
      <c r="F73" s="31" t="s">
        <v>51</v>
      </c>
      <c r="G73" s="31" t="s">
        <v>720</v>
      </c>
      <c r="H73" s="31" t="s">
        <v>721</v>
      </c>
      <c r="I73" s="31" t="s">
        <v>416</v>
      </c>
      <c r="J73" s="31" t="s">
        <v>567</v>
      </c>
      <c r="K73" s="31" t="s">
        <v>722</v>
      </c>
      <c r="L73" s="31" t="s">
        <v>591</v>
      </c>
      <c r="M73" s="32">
        <v>9964</v>
      </c>
      <c r="N73" s="33">
        <v>15256</v>
      </c>
      <c r="O73" s="34">
        <v>17511</v>
      </c>
      <c r="P73" s="35">
        <v>0</v>
      </c>
      <c r="Q73" s="35">
        <v>0</v>
      </c>
      <c r="R73" s="36">
        <v>21</v>
      </c>
      <c r="S73" s="32">
        <v>474.47619047619048</v>
      </c>
      <c r="T73" s="33">
        <v>726.47619047619048</v>
      </c>
      <c r="U73" s="34">
        <v>833.85714285714289</v>
      </c>
      <c r="V73" s="35">
        <v>0</v>
      </c>
      <c r="W73" s="35">
        <v>0</v>
      </c>
      <c r="X73" s="40"/>
      <c r="Y73" s="40"/>
      <c r="Z73" s="40"/>
      <c r="AA73" s="40"/>
      <c r="AB73" s="41"/>
      <c r="AC73" s="41"/>
      <c r="AD73" s="41"/>
      <c r="AE73" s="41"/>
      <c r="AF73" s="40"/>
      <c r="AG73" s="40"/>
      <c r="AH73" s="40"/>
      <c r="AI73" s="40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39"/>
      <c r="BE73" s="39"/>
      <c r="BF73" s="39"/>
      <c r="BG73" s="39"/>
      <c r="BH73" s="39"/>
      <c r="BI73" s="39"/>
      <c r="BJ73" s="39"/>
      <c r="BK73" s="39"/>
      <c r="BL73" s="35">
        <v>0</v>
      </c>
      <c r="BM73" s="35">
        <v>0</v>
      </c>
      <c r="BN73" s="35">
        <v>0</v>
      </c>
      <c r="BO73" s="35">
        <v>0</v>
      </c>
      <c r="BP73" s="35">
        <v>35892</v>
      </c>
      <c r="BQ73" s="35">
        <v>15256</v>
      </c>
      <c r="BR73" s="35">
        <v>20</v>
      </c>
      <c r="BS73" s="35">
        <v>9965</v>
      </c>
      <c r="BT73" s="38">
        <f t="shared" si="5"/>
        <v>35912</v>
      </c>
      <c r="BU73" s="38">
        <f t="shared" si="6"/>
        <v>547767652</v>
      </c>
      <c r="BV73" s="38">
        <f t="shared" si="7"/>
        <v>15253.053352639787</v>
      </c>
      <c r="BW73" s="38">
        <f t="shared" si="8"/>
        <v>726.33587393522794</v>
      </c>
      <c r="BX73" s="35">
        <v>31488</v>
      </c>
      <c r="BY73" s="35">
        <v>15142</v>
      </c>
      <c r="BZ73" s="35">
        <v>370</v>
      </c>
      <c r="CA73" s="35">
        <v>12138</v>
      </c>
    </row>
    <row r="74" spans="1:79">
      <c r="A74" s="29">
        <f t="shared" si="9"/>
        <v>73</v>
      </c>
      <c r="B74" s="30" t="s">
        <v>314</v>
      </c>
      <c r="C74" s="29" t="s">
        <v>314</v>
      </c>
      <c r="D74" s="31" t="s">
        <v>48</v>
      </c>
      <c r="E74" s="31" t="s">
        <v>645</v>
      </c>
      <c r="F74" s="31" t="s">
        <v>723</v>
      </c>
      <c r="G74" s="31" t="s">
        <v>724</v>
      </c>
      <c r="H74" s="31" t="s">
        <v>725</v>
      </c>
      <c r="I74" s="31" t="s">
        <v>726</v>
      </c>
      <c r="J74" s="31" t="s">
        <v>365</v>
      </c>
      <c r="K74" s="31" t="s">
        <v>376</v>
      </c>
      <c r="L74" s="31" t="s">
        <v>727</v>
      </c>
      <c r="M74" s="32">
        <v>3214</v>
      </c>
      <c r="N74" s="33">
        <v>4226</v>
      </c>
      <c r="O74" s="34">
        <v>5760</v>
      </c>
      <c r="P74" s="35">
        <v>0</v>
      </c>
      <c r="Q74" s="35">
        <v>0</v>
      </c>
      <c r="R74" s="36">
        <v>21</v>
      </c>
      <c r="S74" s="32">
        <v>153.04761904761904</v>
      </c>
      <c r="T74" s="33">
        <v>201.23809523809524</v>
      </c>
      <c r="U74" s="34">
        <v>274.28571428571428</v>
      </c>
      <c r="V74" s="35">
        <v>0</v>
      </c>
      <c r="W74" s="35">
        <v>0</v>
      </c>
      <c r="X74" s="36">
        <v>8145</v>
      </c>
      <c r="Y74" s="36">
        <v>4304</v>
      </c>
      <c r="Z74" s="36">
        <v>0</v>
      </c>
      <c r="AA74" s="36">
        <v>0</v>
      </c>
      <c r="AB74" s="37">
        <v>7689</v>
      </c>
      <c r="AC74" s="37">
        <v>4066</v>
      </c>
      <c r="AD74" s="37">
        <v>0</v>
      </c>
      <c r="AE74" s="37">
        <v>0</v>
      </c>
      <c r="AF74" s="36">
        <v>15204</v>
      </c>
      <c r="AG74" s="36">
        <v>4226</v>
      </c>
      <c r="AH74" s="36">
        <v>0</v>
      </c>
      <c r="AI74" s="36">
        <v>0</v>
      </c>
      <c r="AJ74" s="37">
        <v>12737</v>
      </c>
      <c r="AK74" s="37">
        <v>4489</v>
      </c>
      <c r="AL74" s="37">
        <v>0</v>
      </c>
      <c r="AM74" s="37">
        <v>0</v>
      </c>
      <c r="AN74" s="37">
        <v>3566</v>
      </c>
      <c r="AO74" s="37">
        <v>4728</v>
      </c>
      <c r="AP74" s="37">
        <v>0</v>
      </c>
      <c r="AQ74" s="37">
        <v>0</v>
      </c>
      <c r="AR74" s="37">
        <v>462</v>
      </c>
      <c r="AS74" s="37">
        <v>4629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5">
        <v>0</v>
      </c>
      <c r="BE74" s="35">
        <v>0</v>
      </c>
      <c r="BF74" s="35">
        <v>0</v>
      </c>
      <c r="BG74" s="35">
        <v>0</v>
      </c>
      <c r="BH74" s="35">
        <v>0</v>
      </c>
      <c r="BI74" s="35">
        <v>0</v>
      </c>
      <c r="BJ74" s="35">
        <v>0</v>
      </c>
      <c r="BK74" s="35">
        <v>0</v>
      </c>
      <c r="BL74" s="35">
        <v>0</v>
      </c>
      <c r="BM74" s="35">
        <v>0</v>
      </c>
      <c r="BN74" s="35">
        <v>0</v>
      </c>
      <c r="BO74" s="35">
        <v>0</v>
      </c>
      <c r="BP74" s="35">
        <v>0</v>
      </c>
      <c r="BQ74" s="35">
        <v>0</v>
      </c>
      <c r="BR74" s="35">
        <v>0</v>
      </c>
      <c r="BS74" s="35">
        <v>0</v>
      </c>
      <c r="BT74" s="38">
        <f t="shared" si="5"/>
        <v>0</v>
      </c>
      <c r="BU74" s="38">
        <f t="shared" si="6"/>
        <v>0</v>
      </c>
      <c r="BV74" s="38" t="e">
        <f t="shared" si="7"/>
        <v>#DIV/0!</v>
      </c>
      <c r="BW74" s="38" t="e">
        <f t="shared" si="8"/>
        <v>#DIV/0!</v>
      </c>
      <c r="BX74" s="35">
        <v>0</v>
      </c>
      <c r="BY74" s="35">
        <v>0</v>
      </c>
      <c r="BZ74" s="35">
        <v>0</v>
      </c>
      <c r="CA74" s="35">
        <v>0</v>
      </c>
    </row>
    <row r="75" spans="1:79">
      <c r="A75" s="29">
        <f t="shared" si="9"/>
        <v>74</v>
      </c>
      <c r="B75" s="30" t="s">
        <v>314</v>
      </c>
      <c r="C75" s="29" t="s">
        <v>314</v>
      </c>
      <c r="D75" s="31" t="s">
        <v>48</v>
      </c>
      <c r="E75" s="31" t="s">
        <v>645</v>
      </c>
      <c r="F75" s="31" t="s">
        <v>728</v>
      </c>
      <c r="G75" s="31" t="s">
        <v>729</v>
      </c>
      <c r="H75" s="31" t="s">
        <v>730</v>
      </c>
      <c r="I75" s="31" t="s">
        <v>731</v>
      </c>
      <c r="J75" s="31" t="s">
        <v>358</v>
      </c>
      <c r="K75" s="31" t="s">
        <v>359</v>
      </c>
      <c r="L75" s="31" t="s">
        <v>732</v>
      </c>
      <c r="M75" s="32">
        <v>0</v>
      </c>
      <c r="N75" s="33">
        <v>0</v>
      </c>
      <c r="O75" s="34">
        <v>0</v>
      </c>
      <c r="P75" s="42">
        <v>0</v>
      </c>
      <c r="Q75" s="42">
        <v>0</v>
      </c>
      <c r="R75" s="36">
        <v>21</v>
      </c>
      <c r="S75" s="32">
        <v>0</v>
      </c>
      <c r="T75" s="33">
        <v>0</v>
      </c>
      <c r="U75" s="34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  <c r="AG75" s="42">
        <v>0</v>
      </c>
      <c r="AH75" s="42">
        <v>0</v>
      </c>
      <c r="AI75" s="42">
        <v>0</v>
      </c>
      <c r="AJ75" s="42">
        <v>0</v>
      </c>
      <c r="AK75" s="42">
        <v>0</v>
      </c>
      <c r="AL75" s="42">
        <v>0</v>
      </c>
      <c r="AM75" s="42">
        <v>0</v>
      </c>
      <c r="AN75" s="42">
        <v>0</v>
      </c>
      <c r="AO75" s="42">
        <v>0</v>
      </c>
      <c r="AP75" s="42">
        <v>0</v>
      </c>
      <c r="AQ75" s="42">
        <v>0</v>
      </c>
      <c r="AR75" s="42">
        <v>0</v>
      </c>
      <c r="AS75" s="42">
        <v>0</v>
      </c>
      <c r="AT75" s="42">
        <v>0</v>
      </c>
      <c r="AU75" s="42">
        <v>0</v>
      </c>
      <c r="AV75" s="42">
        <v>0</v>
      </c>
      <c r="AW75" s="42">
        <v>0</v>
      </c>
      <c r="AX75" s="42">
        <v>0</v>
      </c>
      <c r="AY75" s="42">
        <v>0</v>
      </c>
      <c r="AZ75" s="42">
        <v>0</v>
      </c>
      <c r="BA75" s="42">
        <v>0</v>
      </c>
      <c r="BB75" s="42">
        <v>0</v>
      </c>
      <c r="BC75" s="42">
        <v>0</v>
      </c>
      <c r="BD75" s="42">
        <v>0</v>
      </c>
      <c r="BE75" s="42">
        <v>0</v>
      </c>
      <c r="BF75" s="42">
        <v>0</v>
      </c>
      <c r="BG75" s="42">
        <v>0</v>
      </c>
      <c r="BH75" s="42">
        <v>0</v>
      </c>
      <c r="BI75" s="42">
        <v>0</v>
      </c>
      <c r="BJ75" s="42">
        <v>0</v>
      </c>
      <c r="BK75" s="42">
        <v>0</v>
      </c>
      <c r="BL75" s="42">
        <v>0</v>
      </c>
      <c r="BM75" s="42">
        <v>0</v>
      </c>
      <c r="BN75" s="42">
        <v>0</v>
      </c>
      <c r="BO75" s="42">
        <v>0</v>
      </c>
      <c r="BP75" s="42">
        <v>0</v>
      </c>
      <c r="BQ75" s="42">
        <v>0</v>
      </c>
      <c r="BR75" s="42">
        <v>0</v>
      </c>
      <c r="BS75" s="42">
        <v>0</v>
      </c>
      <c r="BT75" s="38">
        <f t="shared" si="5"/>
        <v>0</v>
      </c>
      <c r="BU75" s="38">
        <f t="shared" si="6"/>
        <v>0</v>
      </c>
      <c r="BV75" s="38" t="e">
        <f t="shared" si="7"/>
        <v>#DIV/0!</v>
      </c>
      <c r="BW75" s="38" t="e">
        <f t="shared" si="8"/>
        <v>#DIV/0!</v>
      </c>
      <c r="BX75" s="35">
        <v>0</v>
      </c>
      <c r="BY75" s="35">
        <v>0</v>
      </c>
      <c r="BZ75" s="35">
        <v>0</v>
      </c>
      <c r="CA75" s="35">
        <v>0</v>
      </c>
    </row>
    <row r="76" spans="1:79">
      <c r="A76" s="29">
        <f t="shared" si="9"/>
        <v>75</v>
      </c>
      <c r="B76" s="30" t="s">
        <v>314</v>
      </c>
      <c r="C76" s="29" t="s">
        <v>314</v>
      </c>
      <c r="D76" s="31" t="s">
        <v>48</v>
      </c>
      <c r="E76" s="31" t="s">
        <v>645</v>
      </c>
      <c r="F76" s="31" t="s">
        <v>733</v>
      </c>
      <c r="G76" s="31" t="s">
        <v>734</v>
      </c>
      <c r="H76" s="31" t="s">
        <v>735</v>
      </c>
      <c r="I76" s="31" t="s">
        <v>736</v>
      </c>
      <c r="J76" s="31" t="s">
        <v>365</v>
      </c>
      <c r="K76" s="31" t="s">
        <v>737</v>
      </c>
      <c r="L76" s="31" t="s">
        <v>732</v>
      </c>
      <c r="M76" s="32">
        <v>0</v>
      </c>
      <c r="N76" s="33">
        <v>0</v>
      </c>
      <c r="O76" s="34">
        <v>0</v>
      </c>
      <c r="P76" s="35">
        <v>0</v>
      </c>
      <c r="Q76" s="35">
        <v>0</v>
      </c>
      <c r="R76" s="36">
        <v>21</v>
      </c>
      <c r="S76" s="32">
        <v>0</v>
      </c>
      <c r="T76" s="33">
        <v>0</v>
      </c>
      <c r="U76" s="34">
        <v>0</v>
      </c>
      <c r="V76" s="35">
        <v>0</v>
      </c>
      <c r="W76" s="35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9"/>
      <c r="BE76" s="39"/>
      <c r="BF76" s="39"/>
      <c r="BG76" s="39"/>
      <c r="BH76" s="35">
        <v>0</v>
      </c>
      <c r="BI76" s="35">
        <v>0</v>
      </c>
      <c r="BJ76" s="35">
        <v>0</v>
      </c>
      <c r="BK76" s="35">
        <v>0</v>
      </c>
      <c r="BL76" s="35">
        <v>0</v>
      </c>
      <c r="BM76" s="35">
        <v>0</v>
      </c>
      <c r="BN76" s="35">
        <v>0</v>
      </c>
      <c r="BO76" s="35">
        <v>0</v>
      </c>
      <c r="BP76" s="35">
        <v>0</v>
      </c>
      <c r="BQ76" s="35">
        <v>0</v>
      </c>
      <c r="BR76" s="35">
        <v>0</v>
      </c>
      <c r="BS76" s="35">
        <v>0</v>
      </c>
      <c r="BT76" s="38">
        <f t="shared" si="5"/>
        <v>0</v>
      </c>
      <c r="BU76" s="38">
        <f t="shared" si="6"/>
        <v>0</v>
      </c>
      <c r="BV76" s="38" t="e">
        <f t="shared" si="7"/>
        <v>#DIV/0!</v>
      </c>
      <c r="BW76" s="38" t="e">
        <f t="shared" si="8"/>
        <v>#DIV/0!</v>
      </c>
      <c r="BX76" s="39"/>
      <c r="BY76" s="39"/>
      <c r="BZ76" s="39"/>
      <c r="CA76" s="39"/>
    </row>
    <row r="77" spans="1:79">
      <c r="A77" s="29">
        <f t="shared" si="9"/>
        <v>76</v>
      </c>
      <c r="B77" s="30" t="s">
        <v>314</v>
      </c>
      <c r="C77" s="29" t="s">
        <v>314</v>
      </c>
      <c r="D77" s="31" t="s">
        <v>48</v>
      </c>
      <c r="E77" s="31" t="s">
        <v>645</v>
      </c>
      <c r="F77" s="31" t="s">
        <v>738</v>
      </c>
      <c r="G77" s="31" t="s">
        <v>739</v>
      </c>
      <c r="H77" s="31" t="s">
        <v>740</v>
      </c>
      <c r="I77" s="31" t="s">
        <v>679</v>
      </c>
      <c r="J77" s="31" t="s">
        <v>358</v>
      </c>
      <c r="K77" s="31" t="s">
        <v>376</v>
      </c>
      <c r="L77" s="31" t="s">
        <v>388</v>
      </c>
      <c r="M77" s="32">
        <v>10080</v>
      </c>
      <c r="N77" s="33">
        <v>11187</v>
      </c>
      <c r="O77" s="34">
        <v>10272</v>
      </c>
      <c r="P77" s="35">
        <v>0</v>
      </c>
      <c r="Q77" s="35">
        <v>0</v>
      </c>
      <c r="R77" s="36">
        <v>21</v>
      </c>
      <c r="S77" s="32">
        <v>480</v>
      </c>
      <c r="T77" s="33">
        <v>532.71428571428567</v>
      </c>
      <c r="U77" s="34">
        <v>489.14285714285717</v>
      </c>
      <c r="V77" s="35">
        <v>0</v>
      </c>
      <c r="W77" s="35">
        <v>0</v>
      </c>
      <c r="X77" s="42">
        <v>79643</v>
      </c>
      <c r="Y77" s="42">
        <v>5426</v>
      </c>
      <c r="Z77" s="42">
        <v>0</v>
      </c>
      <c r="AA77" s="42">
        <v>0</v>
      </c>
      <c r="AB77" s="42">
        <v>84730</v>
      </c>
      <c r="AC77" s="42">
        <v>7871</v>
      </c>
      <c r="AD77" s="42">
        <v>5</v>
      </c>
      <c r="AE77" s="42">
        <v>2583</v>
      </c>
      <c r="AF77" s="42">
        <v>129906</v>
      </c>
      <c r="AG77" s="42">
        <v>7085</v>
      </c>
      <c r="AH77" s="42">
        <v>0</v>
      </c>
      <c r="AI77" s="42">
        <v>0</v>
      </c>
      <c r="AJ77" s="42">
        <v>144778</v>
      </c>
      <c r="AK77" s="42">
        <v>8433</v>
      </c>
      <c r="AL77" s="42">
        <v>0</v>
      </c>
      <c r="AM77" s="42">
        <v>0</v>
      </c>
      <c r="AN77" s="37">
        <v>35318</v>
      </c>
      <c r="AO77" s="37">
        <v>9052</v>
      </c>
      <c r="AP77" s="37">
        <v>0</v>
      </c>
      <c r="AQ77" s="37">
        <v>0</v>
      </c>
      <c r="AR77" s="37">
        <v>34595</v>
      </c>
      <c r="AS77" s="37">
        <v>9080</v>
      </c>
      <c r="AT77" s="37">
        <v>0</v>
      </c>
      <c r="AU77" s="37">
        <v>0</v>
      </c>
      <c r="AV77" s="37">
        <v>34292</v>
      </c>
      <c r="AW77" s="37">
        <v>9379</v>
      </c>
      <c r="AX77" s="37">
        <v>0</v>
      </c>
      <c r="AY77" s="37">
        <v>0</v>
      </c>
      <c r="AZ77" s="37">
        <v>32825</v>
      </c>
      <c r="BA77" s="37">
        <v>10166</v>
      </c>
      <c r="BB77" s="37">
        <v>0</v>
      </c>
      <c r="BC77" s="37">
        <v>0</v>
      </c>
      <c r="BD77" s="35">
        <v>34122</v>
      </c>
      <c r="BE77" s="35">
        <v>10303</v>
      </c>
      <c r="BF77" s="35">
        <v>0</v>
      </c>
      <c r="BG77" s="35">
        <v>0</v>
      </c>
      <c r="BH77" s="35">
        <v>31651</v>
      </c>
      <c r="BI77" s="35">
        <v>11186</v>
      </c>
      <c r="BJ77" s="35">
        <v>0</v>
      </c>
      <c r="BK77" s="35">
        <v>0</v>
      </c>
      <c r="BL77" s="35">
        <v>30695</v>
      </c>
      <c r="BM77" s="35">
        <v>11184</v>
      </c>
      <c r="BN77" s="35">
        <v>0</v>
      </c>
      <c r="BO77" s="35">
        <v>0</v>
      </c>
      <c r="BP77" s="35">
        <v>127617</v>
      </c>
      <c r="BQ77" s="35">
        <v>10949</v>
      </c>
      <c r="BR77" s="35">
        <v>0</v>
      </c>
      <c r="BS77" s="35">
        <v>0</v>
      </c>
      <c r="BT77" s="38">
        <f t="shared" si="5"/>
        <v>224085</v>
      </c>
      <c r="BU77" s="38">
        <f t="shared" si="6"/>
        <v>2094663924</v>
      </c>
      <c r="BV77" s="38">
        <f t="shared" si="7"/>
        <v>9347.6311399692077</v>
      </c>
      <c r="BW77" s="38">
        <f t="shared" si="8"/>
        <v>445.1252923794861</v>
      </c>
      <c r="BX77" s="35">
        <v>33342</v>
      </c>
      <c r="BY77" s="35">
        <v>11197</v>
      </c>
      <c r="BZ77" s="35">
        <v>0</v>
      </c>
      <c r="CA77" s="35">
        <v>0</v>
      </c>
    </row>
    <row r="78" spans="1:79">
      <c r="A78" s="29">
        <f t="shared" si="9"/>
        <v>77</v>
      </c>
      <c r="B78" s="30" t="s">
        <v>314</v>
      </c>
      <c r="C78" s="29" t="s">
        <v>314</v>
      </c>
      <c r="D78" s="31" t="s">
        <v>48</v>
      </c>
      <c r="E78" s="31" t="s">
        <v>645</v>
      </c>
      <c r="F78" s="31" t="s">
        <v>741</v>
      </c>
      <c r="G78" s="31" t="s">
        <v>742</v>
      </c>
      <c r="H78" s="31" t="s">
        <v>740</v>
      </c>
      <c r="I78" s="31" t="s">
        <v>679</v>
      </c>
      <c r="J78" s="31" t="s">
        <v>365</v>
      </c>
      <c r="K78" s="31" t="s">
        <v>376</v>
      </c>
      <c r="L78" s="31" t="s">
        <v>388</v>
      </c>
      <c r="M78" s="32">
        <v>5280</v>
      </c>
      <c r="N78" s="33">
        <v>5597</v>
      </c>
      <c r="O78" s="34">
        <v>10272</v>
      </c>
      <c r="P78" s="35">
        <v>0</v>
      </c>
      <c r="Q78" s="35">
        <v>0</v>
      </c>
      <c r="R78" s="36">
        <v>21</v>
      </c>
      <c r="S78" s="32">
        <v>251.42857142857142</v>
      </c>
      <c r="T78" s="33">
        <v>266.52380952380952</v>
      </c>
      <c r="U78" s="34">
        <v>489.14285714285717</v>
      </c>
      <c r="V78" s="35">
        <v>0</v>
      </c>
      <c r="W78" s="35">
        <v>0</v>
      </c>
      <c r="X78" s="42">
        <v>826500</v>
      </c>
      <c r="Y78" s="42">
        <v>3203</v>
      </c>
      <c r="Z78" s="42">
        <v>426342</v>
      </c>
      <c r="AA78" s="42">
        <v>1039</v>
      </c>
      <c r="AB78" s="42">
        <v>1213905</v>
      </c>
      <c r="AC78" s="42">
        <v>6248</v>
      </c>
      <c r="AD78" s="42">
        <v>67561</v>
      </c>
      <c r="AE78" s="42">
        <v>1380</v>
      </c>
      <c r="AF78" s="42">
        <v>523918</v>
      </c>
      <c r="AG78" s="42">
        <v>6501</v>
      </c>
      <c r="AH78" s="42">
        <v>422541</v>
      </c>
      <c r="AI78" s="42">
        <v>308</v>
      </c>
      <c r="AJ78" s="37">
        <v>55773</v>
      </c>
      <c r="AK78" s="37">
        <v>7405</v>
      </c>
      <c r="AL78" s="37">
        <v>229259</v>
      </c>
      <c r="AM78" s="37">
        <v>169</v>
      </c>
      <c r="AN78" s="37">
        <v>4032</v>
      </c>
      <c r="AO78" s="37">
        <v>231</v>
      </c>
      <c r="AP78" s="37">
        <v>0</v>
      </c>
      <c r="AQ78" s="37">
        <v>0</v>
      </c>
      <c r="AR78" s="37">
        <v>20958</v>
      </c>
      <c r="AS78" s="37">
        <v>204</v>
      </c>
      <c r="AT78" s="37">
        <v>0</v>
      </c>
      <c r="AU78" s="37">
        <v>0</v>
      </c>
      <c r="AV78" s="37">
        <v>10332</v>
      </c>
      <c r="AW78" s="37">
        <v>234</v>
      </c>
      <c r="AX78" s="37">
        <v>0</v>
      </c>
      <c r="AY78" s="37">
        <v>0</v>
      </c>
      <c r="AZ78" s="37">
        <v>9093</v>
      </c>
      <c r="BA78" s="37">
        <v>198</v>
      </c>
      <c r="BB78" s="37">
        <v>0</v>
      </c>
      <c r="BC78" s="37">
        <v>0</v>
      </c>
      <c r="BD78" s="35">
        <v>0</v>
      </c>
      <c r="BE78" s="35">
        <v>0</v>
      </c>
      <c r="BF78" s="35">
        <v>0</v>
      </c>
      <c r="BG78" s="35">
        <v>0</v>
      </c>
      <c r="BH78" s="35">
        <v>304</v>
      </c>
      <c r="BI78" s="35">
        <v>5688</v>
      </c>
      <c r="BJ78" s="35">
        <v>0</v>
      </c>
      <c r="BK78" s="35">
        <v>0</v>
      </c>
      <c r="BL78" s="35">
        <v>931</v>
      </c>
      <c r="BM78" s="35">
        <v>5785</v>
      </c>
      <c r="BN78" s="35">
        <v>0</v>
      </c>
      <c r="BO78" s="35">
        <v>0</v>
      </c>
      <c r="BP78" s="35">
        <v>1260</v>
      </c>
      <c r="BQ78" s="35">
        <v>5758</v>
      </c>
      <c r="BR78" s="35">
        <v>0</v>
      </c>
      <c r="BS78" s="35">
        <v>0</v>
      </c>
      <c r="BT78" s="38">
        <f t="shared" si="5"/>
        <v>2495</v>
      </c>
      <c r="BU78" s="38">
        <f t="shared" si="6"/>
        <v>14370067</v>
      </c>
      <c r="BV78" s="38">
        <f t="shared" si="7"/>
        <v>5759.5458917835667</v>
      </c>
      <c r="BW78" s="38">
        <f t="shared" si="8"/>
        <v>274.26409008493175</v>
      </c>
      <c r="BX78" s="35">
        <v>0</v>
      </c>
      <c r="BY78" s="35">
        <v>0</v>
      </c>
      <c r="BZ78" s="35">
        <v>0</v>
      </c>
      <c r="CA78" s="35">
        <v>0</v>
      </c>
    </row>
    <row r="79" spans="1:79">
      <c r="A79" s="29">
        <f t="shared" si="9"/>
        <v>78</v>
      </c>
      <c r="B79" s="30" t="s">
        <v>314</v>
      </c>
      <c r="C79" s="29" t="s">
        <v>314</v>
      </c>
      <c r="D79" s="31" t="s">
        <v>48</v>
      </c>
      <c r="E79" s="31" t="s">
        <v>645</v>
      </c>
      <c r="F79" s="31" t="s">
        <v>743</v>
      </c>
      <c r="G79" s="31" t="s">
        <v>739</v>
      </c>
      <c r="H79" s="31" t="s">
        <v>740</v>
      </c>
      <c r="I79" s="31" t="s">
        <v>679</v>
      </c>
      <c r="J79" s="31" t="s">
        <v>365</v>
      </c>
      <c r="K79" s="31" t="s">
        <v>376</v>
      </c>
      <c r="L79" s="31" t="s">
        <v>388</v>
      </c>
      <c r="M79" s="32">
        <v>5271</v>
      </c>
      <c r="N79" s="33">
        <v>9586</v>
      </c>
      <c r="O79" s="34">
        <v>10272</v>
      </c>
      <c r="P79" s="35">
        <v>0</v>
      </c>
      <c r="Q79" s="35">
        <v>0</v>
      </c>
      <c r="R79" s="36">
        <v>21</v>
      </c>
      <c r="S79" s="32">
        <v>251</v>
      </c>
      <c r="T79" s="33">
        <v>456.47619047619048</v>
      </c>
      <c r="U79" s="34">
        <v>489.14285714285717</v>
      </c>
      <c r="V79" s="35">
        <v>0</v>
      </c>
      <c r="W79" s="35">
        <v>0</v>
      </c>
      <c r="X79" s="40"/>
      <c r="Y79" s="40"/>
      <c r="Z79" s="40"/>
      <c r="AA79" s="40"/>
      <c r="AB79" s="37">
        <v>0</v>
      </c>
      <c r="AC79" s="37">
        <v>0</v>
      </c>
      <c r="AD79" s="37">
        <v>0</v>
      </c>
      <c r="AE79" s="37">
        <v>0</v>
      </c>
      <c r="AF79" s="36">
        <v>0</v>
      </c>
      <c r="AG79" s="36">
        <v>0</v>
      </c>
      <c r="AH79" s="36">
        <v>0</v>
      </c>
      <c r="AI79" s="36">
        <v>0</v>
      </c>
      <c r="AJ79" s="37">
        <v>220923</v>
      </c>
      <c r="AK79" s="37">
        <v>7415</v>
      </c>
      <c r="AL79" s="37">
        <v>11268</v>
      </c>
      <c r="AM79" s="37">
        <v>1346</v>
      </c>
      <c r="AN79" s="37">
        <v>72709</v>
      </c>
      <c r="AO79" s="37">
        <v>7778</v>
      </c>
      <c r="AP79" s="37">
        <v>12</v>
      </c>
      <c r="AQ79" s="37">
        <v>4678</v>
      </c>
      <c r="AR79" s="37">
        <v>97158</v>
      </c>
      <c r="AS79" s="37">
        <v>7789</v>
      </c>
      <c r="AT79" s="37">
        <v>5</v>
      </c>
      <c r="AU79" s="37">
        <v>3745</v>
      </c>
      <c r="AV79" s="37">
        <v>70204</v>
      </c>
      <c r="AW79" s="37">
        <v>8481</v>
      </c>
      <c r="AX79" s="37">
        <v>0</v>
      </c>
      <c r="AY79" s="37">
        <v>0</v>
      </c>
      <c r="AZ79" s="37">
        <v>68378</v>
      </c>
      <c r="BA79" s="37">
        <v>8715</v>
      </c>
      <c r="BB79" s="37">
        <v>1</v>
      </c>
      <c r="BC79" s="37">
        <v>4800</v>
      </c>
      <c r="BD79" s="35">
        <v>79030</v>
      </c>
      <c r="BE79" s="35">
        <v>9255</v>
      </c>
      <c r="BF79" s="35">
        <v>0</v>
      </c>
      <c r="BG79" s="35">
        <v>0</v>
      </c>
      <c r="BH79" s="35">
        <v>63294</v>
      </c>
      <c r="BI79" s="35">
        <v>9586</v>
      </c>
      <c r="BJ79" s="35">
        <v>0</v>
      </c>
      <c r="BK79" s="35">
        <v>0</v>
      </c>
      <c r="BL79" s="35">
        <v>81420</v>
      </c>
      <c r="BM79" s="35">
        <v>9591</v>
      </c>
      <c r="BN79" s="35">
        <v>13</v>
      </c>
      <c r="BO79" s="35">
        <v>5271</v>
      </c>
      <c r="BP79" s="35">
        <v>279386</v>
      </c>
      <c r="BQ79" s="35">
        <v>9494</v>
      </c>
      <c r="BR79" s="35">
        <v>22</v>
      </c>
      <c r="BS79" s="35">
        <v>5271</v>
      </c>
      <c r="BT79" s="38">
        <f t="shared" si="5"/>
        <v>503165</v>
      </c>
      <c r="BU79" s="38">
        <f t="shared" si="6"/>
        <v>4040398958</v>
      </c>
      <c r="BV79" s="38">
        <f t="shared" si="7"/>
        <v>8029.9682171852173</v>
      </c>
      <c r="BW79" s="38">
        <f t="shared" si="8"/>
        <v>382.37943891358179</v>
      </c>
      <c r="BX79" s="35">
        <v>94802</v>
      </c>
      <c r="BY79" s="35">
        <v>9594</v>
      </c>
      <c r="BZ79" s="35">
        <v>0</v>
      </c>
      <c r="CA79" s="35">
        <v>0</v>
      </c>
    </row>
    <row r="80" spans="1:79">
      <c r="A80" s="29">
        <f t="shared" si="9"/>
        <v>79</v>
      </c>
      <c r="B80" s="30" t="s">
        <v>314</v>
      </c>
      <c r="C80" s="29" t="s">
        <v>314</v>
      </c>
      <c r="D80" s="31" t="s">
        <v>48</v>
      </c>
      <c r="E80" s="31" t="s">
        <v>645</v>
      </c>
      <c r="F80" s="31" t="s">
        <v>744</v>
      </c>
      <c r="G80" s="31" t="s">
        <v>745</v>
      </c>
      <c r="H80" s="31" t="s">
        <v>746</v>
      </c>
      <c r="I80" s="31" t="s">
        <v>747</v>
      </c>
      <c r="J80" s="31" t="s">
        <v>358</v>
      </c>
      <c r="K80" s="31" t="s">
        <v>359</v>
      </c>
      <c r="L80" s="31" t="s">
        <v>388</v>
      </c>
      <c r="M80" s="32">
        <v>0</v>
      </c>
      <c r="N80" s="33">
        <v>0</v>
      </c>
      <c r="O80" s="34">
        <v>0</v>
      </c>
      <c r="P80" s="35">
        <v>0</v>
      </c>
      <c r="Q80" s="35">
        <v>0</v>
      </c>
      <c r="R80" s="36">
        <v>21</v>
      </c>
      <c r="S80" s="32">
        <v>0</v>
      </c>
      <c r="T80" s="33">
        <v>0</v>
      </c>
      <c r="U80" s="34">
        <v>0</v>
      </c>
      <c r="V80" s="35">
        <v>0</v>
      </c>
      <c r="W80" s="35">
        <v>0</v>
      </c>
      <c r="X80" s="36">
        <v>0</v>
      </c>
      <c r="Y80" s="36">
        <v>0</v>
      </c>
      <c r="Z80" s="36">
        <v>15081</v>
      </c>
      <c r="AA80" s="36">
        <v>1093</v>
      </c>
      <c r="AB80" s="37">
        <v>344537</v>
      </c>
      <c r="AC80" s="37">
        <v>6349</v>
      </c>
      <c r="AD80" s="37">
        <v>19338</v>
      </c>
      <c r="AE80" s="37">
        <v>1606</v>
      </c>
      <c r="AF80" s="36">
        <v>0</v>
      </c>
      <c r="AG80" s="36">
        <v>0</v>
      </c>
      <c r="AH80" s="36">
        <v>0</v>
      </c>
      <c r="AI80" s="36">
        <v>0</v>
      </c>
      <c r="AJ80" s="37">
        <v>0</v>
      </c>
      <c r="AK80" s="37">
        <v>0</v>
      </c>
      <c r="AL80" s="37">
        <v>0</v>
      </c>
      <c r="AM80" s="37">
        <v>0</v>
      </c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v>0</v>
      </c>
      <c r="AZ80" s="37">
        <v>0</v>
      </c>
      <c r="BA80" s="37">
        <v>0</v>
      </c>
      <c r="BB80" s="37">
        <v>0</v>
      </c>
      <c r="BC80" s="37">
        <v>0</v>
      </c>
      <c r="BD80" s="35">
        <v>0</v>
      </c>
      <c r="BE80" s="35">
        <v>0</v>
      </c>
      <c r="BF80" s="35">
        <v>0</v>
      </c>
      <c r="BG80" s="35">
        <v>0</v>
      </c>
      <c r="BH80" s="42">
        <v>0</v>
      </c>
      <c r="BI80" s="42">
        <v>0</v>
      </c>
      <c r="BJ80" s="42">
        <v>0</v>
      </c>
      <c r="BK80" s="42">
        <v>0</v>
      </c>
      <c r="BL80" s="35">
        <v>0</v>
      </c>
      <c r="BM80" s="35">
        <v>0</v>
      </c>
      <c r="BN80" s="35">
        <v>0</v>
      </c>
      <c r="BO80" s="35">
        <v>0</v>
      </c>
      <c r="BP80" s="35">
        <v>0</v>
      </c>
      <c r="BQ80" s="35">
        <v>0</v>
      </c>
      <c r="BR80" s="35">
        <v>0</v>
      </c>
      <c r="BS80" s="35">
        <v>0</v>
      </c>
      <c r="BT80" s="38">
        <f t="shared" si="5"/>
        <v>0</v>
      </c>
      <c r="BU80" s="38">
        <f t="shared" si="6"/>
        <v>0</v>
      </c>
      <c r="BV80" s="38" t="e">
        <f t="shared" si="7"/>
        <v>#DIV/0!</v>
      </c>
      <c r="BW80" s="38" t="e">
        <f t="shared" si="8"/>
        <v>#DIV/0!</v>
      </c>
      <c r="BX80" s="35">
        <v>0</v>
      </c>
      <c r="BY80" s="35">
        <v>0</v>
      </c>
      <c r="BZ80" s="35">
        <v>0</v>
      </c>
      <c r="CA80" s="35">
        <v>0</v>
      </c>
    </row>
    <row r="81" spans="1:79">
      <c r="A81" s="29">
        <f t="shared" si="9"/>
        <v>80</v>
      </c>
      <c r="B81" s="30" t="s">
        <v>314</v>
      </c>
      <c r="C81" s="29" t="s">
        <v>314</v>
      </c>
      <c r="D81" s="31" t="s">
        <v>748</v>
      </c>
      <c r="E81" s="31" t="s">
        <v>749</v>
      </c>
      <c r="F81" s="31" t="s">
        <v>750</v>
      </c>
      <c r="G81" s="31" t="s">
        <v>751</v>
      </c>
      <c r="H81" s="31" t="s">
        <v>752</v>
      </c>
      <c r="I81" s="31" t="s">
        <v>753</v>
      </c>
      <c r="J81" s="31" t="s">
        <v>386</v>
      </c>
      <c r="K81" s="31" t="s">
        <v>754</v>
      </c>
      <c r="L81" s="31" t="s">
        <v>623</v>
      </c>
      <c r="M81" s="32">
        <v>2593</v>
      </c>
      <c r="N81" s="33">
        <v>2593</v>
      </c>
      <c r="O81" s="34">
        <v>2593</v>
      </c>
      <c r="P81" s="35">
        <v>0</v>
      </c>
      <c r="Q81" s="35">
        <v>0</v>
      </c>
      <c r="R81" s="36">
        <v>21</v>
      </c>
      <c r="S81" s="32">
        <v>123.47619047619048</v>
      </c>
      <c r="T81" s="33">
        <v>123.47619047619048</v>
      </c>
      <c r="U81" s="34">
        <v>123.47619047619048</v>
      </c>
      <c r="V81" s="35">
        <v>0</v>
      </c>
      <c r="W81" s="35">
        <v>0</v>
      </c>
      <c r="X81" s="36">
        <v>0</v>
      </c>
      <c r="Y81" s="36">
        <v>0</v>
      </c>
      <c r="Z81" s="36">
        <v>103</v>
      </c>
      <c r="AA81" s="36">
        <v>1701</v>
      </c>
      <c r="AB81" s="37">
        <v>0</v>
      </c>
      <c r="AC81" s="37">
        <v>0</v>
      </c>
      <c r="AD81" s="37">
        <v>1</v>
      </c>
      <c r="AE81" s="37">
        <v>2593</v>
      </c>
      <c r="AF81" s="36">
        <v>0</v>
      </c>
      <c r="AG81" s="36">
        <v>0</v>
      </c>
      <c r="AH81" s="36">
        <v>0</v>
      </c>
      <c r="AI81" s="36">
        <v>0</v>
      </c>
      <c r="AJ81" s="37">
        <v>0</v>
      </c>
      <c r="AK81" s="37">
        <v>0</v>
      </c>
      <c r="AL81" s="37">
        <v>0</v>
      </c>
      <c r="AM81" s="37">
        <v>0</v>
      </c>
      <c r="AN81" s="42">
        <v>0</v>
      </c>
      <c r="AO81" s="42">
        <v>0</v>
      </c>
      <c r="AP81" s="42">
        <v>0</v>
      </c>
      <c r="AQ81" s="42">
        <v>0</v>
      </c>
      <c r="AR81" s="37">
        <v>0</v>
      </c>
      <c r="AS81" s="37">
        <v>0</v>
      </c>
      <c r="AT81" s="37">
        <v>0</v>
      </c>
      <c r="AU81" s="37">
        <v>0</v>
      </c>
      <c r="AV81" s="42">
        <v>0</v>
      </c>
      <c r="AW81" s="42">
        <v>0</v>
      </c>
      <c r="AX81" s="42">
        <v>0</v>
      </c>
      <c r="AY81" s="42">
        <v>0</v>
      </c>
      <c r="AZ81" s="42">
        <v>0</v>
      </c>
      <c r="BA81" s="42">
        <v>0</v>
      </c>
      <c r="BB81" s="42">
        <v>0</v>
      </c>
      <c r="BC81" s="42">
        <v>0</v>
      </c>
      <c r="BD81" s="42">
        <v>0</v>
      </c>
      <c r="BE81" s="42">
        <v>0</v>
      </c>
      <c r="BF81" s="42">
        <v>0</v>
      </c>
      <c r="BG81" s="42">
        <v>0</v>
      </c>
      <c r="BH81" s="42">
        <v>0</v>
      </c>
      <c r="BI81" s="42">
        <v>0</v>
      </c>
      <c r="BJ81" s="42">
        <v>0</v>
      </c>
      <c r="BK81" s="42">
        <v>0</v>
      </c>
      <c r="BL81" s="42">
        <v>0</v>
      </c>
      <c r="BM81" s="42">
        <v>0</v>
      </c>
      <c r="BN81" s="42">
        <v>0</v>
      </c>
      <c r="BO81" s="42">
        <v>0</v>
      </c>
      <c r="BP81" s="42">
        <v>0</v>
      </c>
      <c r="BQ81" s="42">
        <v>0</v>
      </c>
      <c r="BR81" s="42">
        <v>0</v>
      </c>
      <c r="BS81" s="42">
        <v>0</v>
      </c>
      <c r="BT81" s="38">
        <f t="shared" si="5"/>
        <v>0</v>
      </c>
      <c r="BU81" s="38">
        <f t="shared" si="6"/>
        <v>0</v>
      </c>
      <c r="BV81" s="38" t="e">
        <f t="shared" si="7"/>
        <v>#DIV/0!</v>
      </c>
      <c r="BW81" s="38" t="e">
        <f t="shared" si="8"/>
        <v>#DIV/0!</v>
      </c>
      <c r="BX81" s="42">
        <v>0</v>
      </c>
      <c r="BY81" s="42">
        <v>0</v>
      </c>
      <c r="BZ81" s="42">
        <v>0</v>
      </c>
      <c r="CA81" s="42">
        <v>0</v>
      </c>
    </row>
    <row r="82" spans="1:79">
      <c r="A82" s="29">
        <f t="shared" si="9"/>
        <v>81</v>
      </c>
      <c r="B82" s="30" t="s">
        <v>314</v>
      </c>
      <c r="C82" s="29" t="s">
        <v>314</v>
      </c>
      <c r="D82" s="31" t="s">
        <v>203</v>
      </c>
      <c r="E82" s="31" t="s">
        <v>755</v>
      </c>
      <c r="F82" s="31" t="s">
        <v>756</v>
      </c>
      <c r="G82" s="31" t="s">
        <v>757</v>
      </c>
      <c r="H82" s="31" t="s">
        <v>758</v>
      </c>
      <c r="I82" s="31" t="s">
        <v>616</v>
      </c>
      <c r="J82" s="31" t="s">
        <v>567</v>
      </c>
      <c r="K82" s="31" t="s">
        <v>759</v>
      </c>
      <c r="L82" s="31" t="s">
        <v>482</v>
      </c>
      <c r="M82" s="32">
        <v>12752</v>
      </c>
      <c r="N82" s="33">
        <v>12986</v>
      </c>
      <c r="O82" s="34">
        <v>17200</v>
      </c>
      <c r="P82" s="35">
        <v>0</v>
      </c>
      <c r="Q82" s="35">
        <v>0</v>
      </c>
      <c r="R82" s="36">
        <v>2</v>
      </c>
      <c r="S82" s="32">
        <v>6376</v>
      </c>
      <c r="T82" s="33">
        <v>6493</v>
      </c>
      <c r="U82" s="34">
        <v>8600</v>
      </c>
      <c r="V82" s="35">
        <v>0</v>
      </c>
      <c r="W82" s="35">
        <v>0</v>
      </c>
      <c r="X82" s="36">
        <v>44597</v>
      </c>
      <c r="Y82" s="36">
        <v>1240</v>
      </c>
      <c r="Z82" s="36">
        <v>0</v>
      </c>
      <c r="AA82" s="36">
        <v>0</v>
      </c>
      <c r="AB82" s="37">
        <v>9931</v>
      </c>
      <c r="AC82" s="37">
        <v>12860</v>
      </c>
      <c r="AD82" s="37">
        <v>0</v>
      </c>
      <c r="AE82" s="37">
        <v>0</v>
      </c>
      <c r="AF82" s="36">
        <v>240</v>
      </c>
      <c r="AG82" s="36">
        <v>12986</v>
      </c>
      <c r="AH82" s="36">
        <v>0</v>
      </c>
      <c r="AI82" s="36">
        <v>0</v>
      </c>
      <c r="AJ82" s="37">
        <v>0</v>
      </c>
      <c r="AK82" s="37">
        <v>0</v>
      </c>
      <c r="AL82" s="37">
        <v>0</v>
      </c>
      <c r="AM82" s="37">
        <v>0</v>
      </c>
      <c r="AN82" s="43"/>
      <c r="AO82" s="43"/>
      <c r="AP82" s="43"/>
      <c r="AQ82" s="43"/>
      <c r="AR82" s="42">
        <v>0</v>
      </c>
      <c r="AS82" s="42">
        <v>0</v>
      </c>
      <c r="AT82" s="42">
        <v>0</v>
      </c>
      <c r="AU82" s="42">
        <v>0</v>
      </c>
      <c r="AV82" s="42">
        <v>0</v>
      </c>
      <c r="AW82" s="42">
        <v>0</v>
      </c>
      <c r="AX82" s="42">
        <v>0</v>
      </c>
      <c r="AY82" s="42">
        <v>0</v>
      </c>
      <c r="AZ82" s="43"/>
      <c r="BA82" s="43"/>
      <c r="BB82" s="43"/>
      <c r="BC82" s="43"/>
      <c r="BD82" s="42">
        <v>0</v>
      </c>
      <c r="BE82" s="42">
        <v>0</v>
      </c>
      <c r="BF82" s="42">
        <v>0</v>
      </c>
      <c r="BG82" s="42">
        <v>0</v>
      </c>
      <c r="BH82" s="42">
        <v>0</v>
      </c>
      <c r="BI82" s="42">
        <v>0</v>
      </c>
      <c r="BJ82" s="42">
        <v>0</v>
      </c>
      <c r="BK82" s="42">
        <v>0</v>
      </c>
      <c r="BL82" s="42">
        <v>0</v>
      </c>
      <c r="BM82" s="42">
        <v>0</v>
      </c>
      <c r="BN82" s="42">
        <v>0</v>
      </c>
      <c r="BO82" s="42">
        <v>0</v>
      </c>
      <c r="BP82" s="42">
        <v>0</v>
      </c>
      <c r="BQ82" s="42">
        <v>0</v>
      </c>
      <c r="BR82" s="42">
        <v>0</v>
      </c>
      <c r="BS82" s="42">
        <v>0</v>
      </c>
      <c r="BT82" s="38">
        <f t="shared" si="5"/>
        <v>0</v>
      </c>
      <c r="BU82" s="38">
        <f t="shared" si="6"/>
        <v>0</v>
      </c>
      <c r="BV82" s="38" t="e">
        <f t="shared" si="7"/>
        <v>#DIV/0!</v>
      </c>
      <c r="BW82" s="38" t="e">
        <f t="shared" si="8"/>
        <v>#DIV/0!</v>
      </c>
      <c r="BX82" s="35">
        <v>0</v>
      </c>
      <c r="BY82" s="35">
        <v>0</v>
      </c>
      <c r="BZ82" s="35">
        <v>0</v>
      </c>
      <c r="CA82" s="35">
        <v>0</v>
      </c>
    </row>
    <row r="83" spans="1:79">
      <c r="A83" s="29">
        <f t="shared" si="9"/>
        <v>82</v>
      </c>
      <c r="B83" s="30" t="s">
        <v>314</v>
      </c>
      <c r="C83" s="29" t="s">
        <v>314</v>
      </c>
      <c r="D83" s="31" t="s">
        <v>203</v>
      </c>
      <c r="E83" s="31" t="s">
        <v>755</v>
      </c>
      <c r="F83" s="31" t="s">
        <v>760</v>
      </c>
      <c r="G83" s="31" t="s">
        <v>761</v>
      </c>
      <c r="H83" s="31" t="s">
        <v>758</v>
      </c>
      <c r="I83" s="31" t="s">
        <v>616</v>
      </c>
      <c r="J83" s="31" t="s">
        <v>567</v>
      </c>
      <c r="K83" s="31" t="s">
        <v>759</v>
      </c>
      <c r="L83" s="31" t="s">
        <v>482</v>
      </c>
      <c r="M83" s="32">
        <v>5634</v>
      </c>
      <c r="N83" s="33">
        <v>5634</v>
      </c>
      <c r="O83" s="34">
        <v>5634</v>
      </c>
      <c r="P83" s="35">
        <v>0</v>
      </c>
      <c r="Q83" s="35">
        <v>0</v>
      </c>
      <c r="R83" s="36">
        <v>2</v>
      </c>
      <c r="S83" s="32">
        <v>2817</v>
      </c>
      <c r="T83" s="33">
        <v>2817</v>
      </c>
      <c r="U83" s="34">
        <v>2817</v>
      </c>
      <c r="V83" s="35">
        <v>0</v>
      </c>
      <c r="W83" s="35">
        <v>0</v>
      </c>
      <c r="X83" s="42">
        <v>0</v>
      </c>
      <c r="Y83" s="42">
        <v>0</v>
      </c>
      <c r="Z83" s="42">
        <v>142</v>
      </c>
      <c r="AA83" s="42">
        <v>11400</v>
      </c>
      <c r="AB83" s="42">
        <v>0</v>
      </c>
      <c r="AC83" s="42">
        <v>0</v>
      </c>
      <c r="AD83" s="42">
        <v>21</v>
      </c>
      <c r="AE83" s="42">
        <v>5513</v>
      </c>
      <c r="AF83" s="42">
        <v>0</v>
      </c>
      <c r="AG83" s="42">
        <v>0</v>
      </c>
      <c r="AH83" s="42">
        <v>3</v>
      </c>
      <c r="AI83" s="42">
        <v>5634</v>
      </c>
      <c r="AJ83" s="37">
        <v>0</v>
      </c>
      <c r="AK83" s="37">
        <v>0</v>
      </c>
      <c r="AL83" s="37">
        <v>0</v>
      </c>
      <c r="AM83" s="37">
        <v>0</v>
      </c>
      <c r="AN83" s="41"/>
      <c r="AO83" s="41"/>
      <c r="AP83" s="41"/>
      <c r="AQ83" s="41"/>
      <c r="AR83" s="41"/>
      <c r="AS83" s="41"/>
      <c r="AT83" s="41"/>
      <c r="AU83" s="41"/>
      <c r="AV83" s="37">
        <v>0</v>
      </c>
      <c r="AW83" s="37">
        <v>0</v>
      </c>
      <c r="AX83" s="37">
        <v>0</v>
      </c>
      <c r="AY83" s="37">
        <v>0</v>
      </c>
      <c r="AZ83" s="41"/>
      <c r="BA83" s="41"/>
      <c r="BB83" s="41"/>
      <c r="BC83" s="41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8">
        <f t="shared" si="5"/>
        <v>0</v>
      </c>
      <c r="BU83" s="38">
        <f t="shared" si="6"/>
        <v>0</v>
      </c>
      <c r="BV83" s="38" t="e">
        <f t="shared" si="7"/>
        <v>#DIV/0!</v>
      </c>
      <c r="BW83" s="38" t="e">
        <f t="shared" si="8"/>
        <v>#DIV/0!</v>
      </c>
      <c r="BX83" s="39"/>
      <c r="BY83" s="39"/>
      <c r="BZ83" s="39"/>
      <c r="CA83" s="39"/>
    </row>
    <row r="84" spans="1:79">
      <c r="A84" s="29">
        <f t="shared" si="9"/>
        <v>83</v>
      </c>
      <c r="B84" s="30" t="s">
        <v>314</v>
      </c>
      <c r="C84" s="29" t="s">
        <v>314</v>
      </c>
      <c r="D84" s="31" t="s">
        <v>203</v>
      </c>
      <c r="E84" s="31" t="s">
        <v>755</v>
      </c>
      <c r="F84" s="31" t="s">
        <v>762</v>
      </c>
      <c r="G84" s="31" t="s">
        <v>763</v>
      </c>
      <c r="H84" s="31" t="s">
        <v>764</v>
      </c>
      <c r="I84" s="31" t="s">
        <v>616</v>
      </c>
      <c r="J84" s="31" t="s">
        <v>365</v>
      </c>
      <c r="K84" s="31" t="s">
        <v>622</v>
      </c>
      <c r="L84" s="31" t="s">
        <v>501</v>
      </c>
      <c r="M84" s="32">
        <v>0</v>
      </c>
      <c r="N84" s="33">
        <v>0</v>
      </c>
      <c r="O84" s="34">
        <v>0</v>
      </c>
      <c r="P84" s="35">
        <v>0</v>
      </c>
      <c r="Q84" s="35">
        <v>0</v>
      </c>
      <c r="R84" s="36">
        <v>2</v>
      </c>
      <c r="S84" s="32">
        <v>0</v>
      </c>
      <c r="T84" s="33">
        <v>0</v>
      </c>
      <c r="U84" s="34">
        <v>0</v>
      </c>
      <c r="V84" s="35">
        <v>0</v>
      </c>
      <c r="W84" s="35">
        <v>0</v>
      </c>
      <c r="X84" s="36">
        <v>0</v>
      </c>
      <c r="Y84" s="36">
        <v>0</v>
      </c>
      <c r="Z84" s="36">
        <v>0</v>
      </c>
      <c r="AA84" s="36">
        <v>0</v>
      </c>
      <c r="AB84" s="37">
        <v>0</v>
      </c>
      <c r="AC84" s="37">
        <v>0</v>
      </c>
      <c r="AD84" s="37">
        <v>0</v>
      </c>
      <c r="AE84" s="37">
        <v>0</v>
      </c>
      <c r="AF84" s="36">
        <v>0</v>
      </c>
      <c r="AG84" s="36">
        <v>0</v>
      </c>
      <c r="AH84" s="36">
        <v>0</v>
      </c>
      <c r="AI84" s="36">
        <v>0</v>
      </c>
      <c r="AJ84" s="37">
        <v>0</v>
      </c>
      <c r="AK84" s="37">
        <v>0</v>
      </c>
      <c r="AL84" s="37">
        <v>0</v>
      </c>
      <c r="AM84" s="37">
        <v>0</v>
      </c>
      <c r="AN84" s="41"/>
      <c r="AO84" s="41"/>
      <c r="AP84" s="41"/>
      <c r="AQ84" s="41"/>
      <c r="AR84" s="41"/>
      <c r="AS84" s="41"/>
      <c r="AT84" s="41"/>
      <c r="AU84" s="41"/>
      <c r="AV84" s="37">
        <v>0</v>
      </c>
      <c r="AW84" s="37">
        <v>0</v>
      </c>
      <c r="AX84" s="37">
        <v>0</v>
      </c>
      <c r="AY84" s="37">
        <v>0</v>
      </c>
      <c r="AZ84" s="41"/>
      <c r="BA84" s="41"/>
      <c r="BB84" s="41"/>
      <c r="BC84" s="41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8">
        <f t="shared" si="5"/>
        <v>0</v>
      </c>
      <c r="BU84" s="38">
        <f t="shared" si="6"/>
        <v>0</v>
      </c>
      <c r="BV84" s="38" t="e">
        <f t="shared" si="7"/>
        <v>#DIV/0!</v>
      </c>
      <c r="BW84" s="38" t="e">
        <f t="shared" si="8"/>
        <v>#DIV/0!</v>
      </c>
      <c r="BX84" s="39"/>
      <c r="BY84" s="39"/>
      <c r="BZ84" s="39"/>
      <c r="CA84" s="39"/>
    </row>
    <row r="85" spans="1:79">
      <c r="A85" s="29">
        <f t="shared" si="9"/>
        <v>84</v>
      </c>
      <c r="B85" s="30" t="s">
        <v>314</v>
      </c>
      <c r="C85" s="29" t="s">
        <v>314</v>
      </c>
      <c r="D85" s="31" t="s">
        <v>203</v>
      </c>
      <c r="E85" s="31" t="s">
        <v>755</v>
      </c>
      <c r="F85" s="31" t="s">
        <v>765</v>
      </c>
      <c r="G85" s="31" t="s">
        <v>766</v>
      </c>
      <c r="H85" s="31" t="s">
        <v>767</v>
      </c>
      <c r="I85" s="31" t="s">
        <v>621</v>
      </c>
      <c r="J85" s="31" t="s">
        <v>365</v>
      </c>
      <c r="K85" s="31" t="s">
        <v>768</v>
      </c>
      <c r="L85" s="31" t="s">
        <v>339</v>
      </c>
      <c r="M85" s="32">
        <v>0</v>
      </c>
      <c r="N85" s="33">
        <v>0</v>
      </c>
      <c r="O85" s="34">
        <v>0</v>
      </c>
      <c r="P85" s="35">
        <v>0</v>
      </c>
      <c r="Q85" s="35">
        <v>0</v>
      </c>
      <c r="R85" s="36">
        <v>40</v>
      </c>
      <c r="S85" s="32">
        <v>0</v>
      </c>
      <c r="T85" s="33">
        <v>0</v>
      </c>
      <c r="U85" s="34">
        <v>0</v>
      </c>
      <c r="V85" s="35">
        <v>0</v>
      </c>
      <c r="W85" s="35">
        <v>0</v>
      </c>
      <c r="X85" s="36">
        <v>0</v>
      </c>
      <c r="Y85" s="36">
        <v>0</v>
      </c>
      <c r="Z85" s="36">
        <v>0</v>
      </c>
      <c r="AA85" s="36">
        <v>0</v>
      </c>
      <c r="AB85" s="37">
        <v>0</v>
      </c>
      <c r="AC85" s="37">
        <v>0</v>
      </c>
      <c r="AD85" s="37">
        <v>0</v>
      </c>
      <c r="AE85" s="37">
        <v>0</v>
      </c>
      <c r="AF85" s="36">
        <v>0</v>
      </c>
      <c r="AG85" s="36">
        <v>0</v>
      </c>
      <c r="AH85" s="36">
        <v>682</v>
      </c>
      <c r="AI85" s="36">
        <v>91212</v>
      </c>
      <c r="AJ85" s="37">
        <v>0</v>
      </c>
      <c r="AK85" s="37">
        <v>0</v>
      </c>
      <c r="AL85" s="37">
        <v>82</v>
      </c>
      <c r="AM85" s="37">
        <v>104672</v>
      </c>
      <c r="AN85" s="37">
        <v>0</v>
      </c>
      <c r="AO85" s="37">
        <v>0</v>
      </c>
      <c r="AP85" s="37">
        <v>0</v>
      </c>
      <c r="AQ85" s="37">
        <v>0</v>
      </c>
      <c r="AR85" s="37">
        <v>0</v>
      </c>
      <c r="AS85" s="37">
        <v>0</v>
      </c>
      <c r="AT85" s="37">
        <v>0</v>
      </c>
      <c r="AU85" s="37">
        <v>0</v>
      </c>
      <c r="AV85" s="37">
        <v>0</v>
      </c>
      <c r="AW85" s="37">
        <v>0</v>
      </c>
      <c r="AX85" s="37">
        <v>0</v>
      </c>
      <c r="AY85" s="37">
        <v>0</v>
      </c>
      <c r="AZ85" s="37">
        <v>0</v>
      </c>
      <c r="BA85" s="37">
        <v>0</v>
      </c>
      <c r="BB85" s="37">
        <v>0</v>
      </c>
      <c r="BC85" s="37">
        <v>0</v>
      </c>
      <c r="BD85" s="35">
        <v>0</v>
      </c>
      <c r="BE85" s="35">
        <v>0</v>
      </c>
      <c r="BF85" s="35">
        <v>0</v>
      </c>
      <c r="BG85" s="35">
        <v>0</v>
      </c>
      <c r="BH85" s="35">
        <v>0</v>
      </c>
      <c r="BI85" s="35">
        <v>0</v>
      </c>
      <c r="BJ85" s="35">
        <v>0</v>
      </c>
      <c r="BK85" s="35">
        <v>0</v>
      </c>
      <c r="BL85" s="35">
        <v>0</v>
      </c>
      <c r="BM85" s="35">
        <v>0</v>
      </c>
      <c r="BN85" s="35">
        <v>0</v>
      </c>
      <c r="BO85" s="35">
        <v>0</v>
      </c>
      <c r="BP85" s="35">
        <v>0</v>
      </c>
      <c r="BQ85" s="35">
        <v>0</v>
      </c>
      <c r="BR85" s="35">
        <v>0</v>
      </c>
      <c r="BS85" s="35">
        <v>0</v>
      </c>
      <c r="BT85" s="38">
        <f t="shared" si="5"/>
        <v>0</v>
      </c>
      <c r="BU85" s="38">
        <f t="shared" si="6"/>
        <v>0</v>
      </c>
      <c r="BV85" s="38" t="e">
        <f t="shared" si="7"/>
        <v>#DIV/0!</v>
      </c>
      <c r="BW85" s="38" t="e">
        <f t="shared" si="8"/>
        <v>#DIV/0!</v>
      </c>
      <c r="BX85" s="35">
        <v>0</v>
      </c>
      <c r="BY85" s="35">
        <v>0</v>
      </c>
      <c r="BZ85" s="35">
        <v>0</v>
      </c>
      <c r="CA85" s="35">
        <v>0</v>
      </c>
    </row>
    <row r="86" spans="1:79">
      <c r="A86" s="29">
        <f t="shared" si="9"/>
        <v>85</v>
      </c>
      <c r="B86" s="30" t="s">
        <v>314</v>
      </c>
      <c r="C86" s="29" t="s">
        <v>314</v>
      </c>
      <c r="D86" s="31" t="s">
        <v>203</v>
      </c>
      <c r="E86" s="31" t="s">
        <v>755</v>
      </c>
      <c r="F86" s="31" t="s">
        <v>769</v>
      </c>
      <c r="G86" s="31" t="s">
        <v>770</v>
      </c>
      <c r="H86" s="31" t="s">
        <v>767</v>
      </c>
      <c r="I86" s="31" t="s">
        <v>621</v>
      </c>
      <c r="J86" s="31" t="s">
        <v>365</v>
      </c>
      <c r="K86" s="31" t="s">
        <v>771</v>
      </c>
      <c r="L86" s="31" t="s">
        <v>339</v>
      </c>
      <c r="M86" s="32">
        <v>6400</v>
      </c>
      <c r="N86" s="33">
        <v>14789</v>
      </c>
      <c r="O86" s="34">
        <v>17410</v>
      </c>
      <c r="P86" s="35">
        <v>0</v>
      </c>
      <c r="Q86" s="35">
        <v>0</v>
      </c>
      <c r="R86" s="36">
        <v>2</v>
      </c>
      <c r="S86" s="32">
        <v>3200</v>
      </c>
      <c r="T86" s="33">
        <v>7394.5</v>
      </c>
      <c r="U86" s="34">
        <v>8705</v>
      </c>
      <c r="V86" s="35">
        <v>0</v>
      </c>
      <c r="W86" s="35">
        <v>0</v>
      </c>
      <c r="X86" s="42">
        <v>1018188</v>
      </c>
      <c r="Y86" s="42">
        <v>13050</v>
      </c>
      <c r="Z86" s="42">
        <v>4708</v>
      </c>
      <c r="AA86" s="42">
        <v>13601</v>
      </c>
      <c r="AB86" s="42">
        <v>617229</v>
      </c>
      <c r="AC86" s="42">
        <v>14367</v>
      </c>
      <c r="AD86" s="42">
        <v>181971</v>
      </c>
      <c r="AE86" s="42">
        <v>12383</v>
      </c>
      <c r="AF86" s="42">
        <v>1377792</v>
      </c>
      <c r="AG86" s="42">
        <v>13493</v>
      </c>
      <c r="AH86" s="42">
        <v>2670</v>
      </c>
      <c r="AI86" s="42">
        <v>4626</v>
      </c>
      <c r="AJ86" s="37">
        <v>1085339</v>
      </c>
      <c r="AK86" s="37">
        <v>13393</v>
      </c>
      <c r="AL86" s="37">
        <v>8</v>
      </c>
      <c r="AM86" s="37">
        <v>3849</v>
      </c>
      <c r="AN86" s="37">
        <v>232389</v>
      </c>
      <c r="AO86" s="37">
        <v>14628</v>
      </c>
      <c r="AP86" s="37">
        <v>0</v>
      </c>
      <c r="AQ86" s="37">
        <v>0</v>
      </c>
      <c r="AR86" s="37">
        <v>226834</v>
      </c>
      <c r="AS86" s="37">
        <v>13924</v>
      </c>
      <c r="AT86" s="37">
        <v>0</v>
      </c>
      <c r="AU86" s="37">
        <v>0</v>
      </c>
      <c r="AV86" s="37">
        <v>197246</v>
      </c>
      <c r="AW86" s="37">
        <v>14653</v>
      </c>
      <c r="AX86" s="37">
        <v>0</v>
      </c>
      <c r="AY86" s="37">
        <v>0</v>
      </c>
      <c r="AZ86" s="37">
        <v>155841</v>
      </c>
      <c r="BA86" s="37">
        <v>14936</v>
      </c>
      <c r="BB86" s="37">
        <v>3</v>
      </c>
      <c r="BC86" s="37">
        <v>1740</v>
      </c>
      <c r="BD86" s="35">
        <v>206751</v>
      </c>
      <c r="BE86" s="35">
        <v>14432</v>
      </c>
      <c r="BF86" s="35">
        <v>0</v>
      </c>
      <c r="BG86" s="35">
        <v>0</v>
      </c>
      <c r="BH86" s="35">
        <v>186472</v>
      </c>
      <c r="BI86" s="35">
        <v>14795</v>
      </c>
      <c r="BJ86" s="35">
        <v>0</v>
      </c>
      <c r="BK86" s="35">
        <v>0</v>
      </c>
      <c r="BL86" s="35">
        <v>200885</v>
      </c>
      <c r="BM86" s="35">
        <v>14392</v>
      </c>
      <c r="BN86" s="35">
        <v>0</v>
      </c>
      <c r="BO86" s="35">
        <v>0</v>
      </c>
      <c r="BP86" s="35">
        <v>779029</v>
      </c>
      <c r="BQ86" s="35">
        <v>14593</v>
      </c>
      <c r="BR86" s="35">
        <v>0</v>
      </c>
      <c r="BS86" s="35">
        <v>0</v>
      </c>
      <c r="BT86" s="38">
        <f t="shared" si="5"/>
        <v>1373137</v>
      </c>
      <c r="BU86" s="38">
        <f t="shared" si="6"/>
        <v>17018581540</v>
      </c>
      <c r="BV86" s="38">
        <f t="shared" si="7"/>
        <v>12393.942876785055</v>
      </c>
      <c r="BW86" s="38">
        <f t="shared" si="8"/>
        <v>6196.9714383925275</v>
      </c>
      <c r="BX86" s="35">
        <v>197806</v>
      </c>
      <c r="BY86" s="35">
        <v>14544</v>
      </c>
      <c r="BZ86" s="35">
        <v>0</v>
      </c>
      <c r="CA86" s="35">
        <v>0</v>
      </c>
    </row>
    <row r="87" spans="1:79">
      <c r="A87" s="29">
        <f t="shared" si="9"/>
        <v>86</v>
      </c>
      <c r="B87" s="30" t="s">
        <v>314</v>
      </c>
      <c r="C87" s="29" t="s">
        <v>314</v>
      </c>
      <c r="D87" s="31" t="s">
        <v>203</v>
      </c>
      <c r="E87" s="31" t="s">
        <v>755</v>
      </c>
      <c r="F87" s="31" t="s">
        <v>772</v>
      </c>
      <c r="G87" s="31" t="s">
        <v>770</v>
      </c>
      <c r="H87" s="31" t="s">
        <v>767</v>
      </c>
      <c r="I87" s="31" t="s">
        <v>621</v>
      </c>
      <c r="J87" s="31" t="s">
        <v>365</v>
      </c>
      <c r="K87" s="31" t="s">
        <v>773</v>
      </c>
      <c r="L87" s="31" t="s">
        <v>339</v>
      </c>
      <c r="M87" s="32">
        <v>96000</v>
      </c>
      <c r="N87" s="33">
        <v>102164</v>
      </c>
      <c r="O87" s="34">
        <v>164000</v>
      </c>
      <c r="P87" s="35">
        <v>0</v>
      </c>
      <c r="Q87" s="35">
        <v>0</v>
      </c>
      <c r="R87" s="36">
        <v>20</v>
      </c>
      <c r="S87" s="32">
        <v>4800</v>
      </c>
      <c r="T87" s="33">
        <v>5108.2</v>
      </c>
      <c r="U87" s="34">
        <v>8200</v>
      </c>
      <c r="V87" s="35">
        <v>0</v>
      </c>
      <c r="W87" s="35">
        <v>0</v>
      </c>
      <c r="X87" s="40"/>
      <c r="Y87" s="40"/>
      <c r="Z87" s="40"/>
      <c r="AA87" s="40"/>
      <c r="AB87" s="41"/>
      <c r="AC87" s="41"/>
      <c r="AD87" s="41"/>
      <c r="AE87" s="41"/>
      <c r="AF87" s="40"/>
      <c r="AG87" s="40"/>
      <c r="AH87" s="40"/>
      <c r="AI87" s="40"/>
      <c r="AJ87" s="37">
        <v>0</v>
      </c>
      <c r="AK87" s="37">
        <v>0</v>
      </c>
      <c r="AL87" s="37">
        <v>316</v>
      </c>
      <c r="AM87" s="37">
        <v>93397</v>
      </c>
      <c r="AN87" s="37">
        <v>0</v>
      </c>
      <c r="AO87" s="37">
        <v>0</v>
      </c>
      <c r="AP87" s="37">
        <v>38</v>
      </c>
      <c r="AQ87" s="37">
        <v>99299</v>
      </c>
      <c r="AR87" s="37">
        <v>0</v>
      </c>
      <c r="AS87" s="37">
        <v>0</v>
      </c>
      <c r="AT87" s="37">
        <v>103</v>
      </c>
      <c r="AU87" s="37">
        <v>102215</v>
      </c>
      <c r="AV87" s="37">
        <v>0</v>
      </c>
      <c r="AW87" s="37">
        <v>0</v>
      </c>
      <c r="AX87" s="37">
        <v>66</v>
      </c>
      <c r="AY87" s="37">
        <v>102228</v>
      </c>
      <c r="AZ87" s="37">
        <v>0</v>
      </c>
      <c r="BA87" s="37">
        <v>0</v>
      </c>
      <c r="BB87" s="37">
        <v>92</v>
      </c>
      <c r="BC87" s="37">
        <v>101590</v>
      </c>
      <c r="BD87" s="35">
        <v>0</v>
      </c>
      <c r="BE87" s="35">
        <v>0</v>
      </c>
      <c r="BF87" s="35">
        <v>75</v>
      </c>
      <c r="BG87" s="35">
        <v>103236</v>
      </c>
      <c r="BH87" s="35">
        <v>0</v>
      </c>
      <c r="BI87" s="35">
        <v>0</v>
      </c>
      <c r="BJ87" s="35">
        <v>124</v>
      </c>
      <c r="BK87" s="35">
        <v>102772</v>
      </c>
      <c r="BL87" s="35">
        <v>0</v>
      </c>
      <c r="BM87" s="35">
        <v>0</v>
      </c>
      <c r="BN87" s="35">
        <v>100</v>
      </c>
      <c r="BO87" s="35">
        <v>93686</v>
      </c>
      <c r="BP87" s="35">
        <v>0</v>
      </c>
      <c r="BQ87" s="35">
        <v>0</v>
      </c>
      <c r="BR87" s="35">
        <v>366</v>
      </c>
      <c r="BS87" s="35">
        <v>100273</v>
      </c>
      <c r="BT87" s="38">
        <f t="shared" si="5"/>
        <v>665</v>
      </c>
      <c r="BU87" s="38">
        <f t="shared" si="6"/>
        <v>66554946</v>
      </c>
      <c r="BV87" s="38">
        <f t="shared" si="7"/>
        <v>100082.62556390978</v>
      </c>
      <c r="BW87" s="38">
        <f t="shared" si="8"/>
        <v>5004.1312781954894</v>
      </c>
      <c r="BX87" s="35">
        <v>0</v>
      </c>
      <c r="BY87" s="35">
        <v>0</v>
      </c>
      <c r="BZ87" s="35">
        <v>89</v>
      </c>
      <c r="CA87" s="35">
        <v>86150</v>
      </c>
    </row>
    <row r="88" spans="1:79">
      <c r="A88" s="29">
        <f t="shared" si="9"/>
        <v>87</v>
      </c>
      <c r="B88" s="30" t="s">
        <v>314</v>
      </c>
      <c r="C88" s="29" t="s">
        <v>314</v>
      </c>
      <c r="D88" s="31" t="s">
        <v>203</v>
      </c>
      <c r="E88" s="31" t="s">
        <v>755</v>
      </c>
      <c r="F88" s="31" t="s">
        <v>774</v>
      </c>
      <c r="G88" s="31" t="s">
        <v>770</v>
      </c>
      <c r="H88" s="31" t="s">
        <v>767</v>
      </c>
      <c r="I88" s="31" t="s">
        <v>621</v>
      </c>
      <c r="J88" s="31" t="s">
        <v>365</v>
      </c>
      <c r="K88" s="31" t="s">
        <v>775</v>
      </c>
      <c r="L88" s="31" t="s">
        <v>339</v>
      </c>
      <c r="M88" s="32">
        <v>20114</v>
      </c>
      <c r="N88" s="33">
        <v>53099</v>
      </c>
      <c r="O88" s="34">
        <v>54960</v>
      </c>
      <c r="P88" s="35">
        <v>0</v>
      </c>
      <c r="Q88" s="35">
        <v>0</v>
      </c>
      <c r="R88" s="36">
        <v>8</v>
      </c>
      <c r="S88" s="32">
        <v>2514.25</v>
      </c>
      <c r="T88" s="33">
        <v>6637.375</v>
      </c>
      <c r="U88" s="34">
        <v>6870</v>
      </c>
      <c r="V88" s="35">
        <v>0</v>
      </c>
      <c r="W88" s="35">
        <v>0</v>
      </c>
      <c r="X88" s="40"/>
      <c r="Y88" s="40"/>
      <c r="Z88" s="40"/>
      <c r="AA88" s="40"/>
      <c r="AB88" s="41"/>
      <c r="AC88" s="41"/>
      <c r="AD88" s="41"/>
      <c r="AE88" s="41"/>
      <c r="AF88" s="40"/>
      <c r="AG88" s="40"/>
      <c r="AH88" s="40"/>
      <c r="AI88" s="40"/>
      <c r="AJ88" s="37">
        <v>0</v>
      </c>
      <c r="AK88" s="37">
        <v>0</v>
      </c>
      <c r="AL88" s="37">
        <v>0</v>
      </c>
      <c r="AM88" s="37">
        <v>0</v>
      </c>
      <c r="AN88" s="37">
        <v>8329</v>
      </c>
      <c r="AO88" s="37">
        <v>54960</v>
      </c>
      <c r="AP88" s="37">
        <v>0</v>
      </c>
      <c r="AQ88" s="37">
        <v>0</v>
      </c>
      <c r="AR88" s="37">
        <v>7583</v>
      </c>
      <c r="AS88" s="37">
        <v>54783</v>
      </c>
      <c r="AT88" s="37">
        <v>0</v>
      </c>
      <c r="AU88" s="37">
        <v>0</v>
      </c>
      <c r="AV88" s="37">
        <v>3979</v>
      </c>
      <c r="AW88" s="37">
        <v>54717</v>
      </c>
      <c r="AX88" s="37">
        <v>0</v>
      </c>
      <c r="AY88" s="37">
        <v>0</v>
      </c>
      <c r="AZ88" s="37">
        <v>14875</v>
      </c>
      <c r="BA88" s="37">
        <v>32257</v>
      </c>
      <c r="BB88" s="37">
        <v>0</v>
      </c>
      <c r="BC88" s="37">
        <v>0</v>
      </c>
      <c r="BD88" s="42">
        <v>7246</v>
      </c>
      <c r="BE88" s="42">
        <v>53185</v>
      </c>
      <c r="BF88" s="42">
        <v>0</v>
      </c>
      <c r="BG88" s="42">
        <v>0</v>
      </c>
      <c r="BH88" s="35">
        <v>11509</v>
      </c>
      <c r="BI88" s="35">
        <v>53952</v>
      </c>
      <c r="BJ88" s="35">
        <v>0</v>
      </c>
      <c r="BK88" s="35">
        <v>0</v>
      </c>
      <c r="BL88" s="35">
        <v>7728</v>
      </c>
      <c r="BM88" s="35">
        <v>53522</v>
      </c>
      <c r="BN88" s="35">
        <v>0</v>
      </c>
      <c r="BO88" s="35">
        <v>0</v>
      </c>
      <c r="BP88" s="35">
        <v>31679</v>
      </c>
      <c r="BQ88" s="35">
        <v>53532</v>
      </c>
      <c r="BR88" s="35">
        <v>0</v>
      </c>
      <c r="BS88" s="35">
        <v>0</v>
      </c>
      <c r="BT88" s="38">
        <f t="shared" si="5"/>
        <v>58162</v>
      </c>
      <c r="BU88" s="38">
        <f t="shared" si="6"/>
        <v>2730452243</v>
      </c>
      <c r="BV88" s="38">
        <f t="shared" si="7"/>
        <v>46945.63878477356</v>
      </c>
      <c r="BW88" s="38">
        <f t="shared" si="8"/>
        <v>5868.2048480966951</v>
      </c>
      <c r="BX88" s="42">
        <v>12492</v>
      </c>
      <c r="BY88" s="42">
        <v>54960</v>
      </c>
      <c r="BZ88" s="42">
        <v>0</v>
      </c>
      <c r="CA88" s="42">
        <v>0</v>
      </c>
    </row>
    <row r="89" spans="1:79">
      <c r="A89" s="29">
        <f t="shared" si="9"/>
        <v>88</v>
      </c>
      <c r="B89" s="30" t="s">
        <v>314</v>
      </c>
      <c r="C89" s="29" t="s">
        <v>314</v>
      </c>
      <c r="D89" s="31" t="s">
        <v>203</v>
      </c>
      <c r="E89" s="31" t="s">
        <v>755</v>
      </c>
      <c r="F89" s="31" t="s">
        <v>776</v>
      </c>
      <c r="G89" s="31" t="s">
        <v>777</v>
      </c>
      <c r="H89" s="31" t="s">
        <v>778</v>
      </c>
      <c r="I89" s="31" t="s">
        <v>779</v>
      </c>
      <c r="J89" s="31" t="s">
        <v>365</v>
      </c>
      <c r="K89" s="31" t="s">
        <v>780</v>
      </c>
      <c r="L89" s="31" t="s">
        <v>339</v>
      </c>
      <c r="M89" s="32">
        <v>10931</v>
      </c>
      <c r="N89" s="33">
        <v>14700</v>
      </c>
      <c r="O89" s="34">
        <v>17863</v>
      </c>
      <c r="P89" s="35">
        <v>0</v>
      </c>
      <c r="Q89" s="35">
        <v>0</v>
      </c>
      <c r="R89" s="36">
        <v>1</v>
      </c>
      <c r="S89" s="32">
        <v>10931</v>
      </c>
      <c r="T89" s="33">
        <v>14700</v>
      </c>
      <c r="U89" s="34">
        <v>17863</v>
      </c>
      <c r="V89" s="35">
        <v>0</v>
      </c>
      <c r="W89" s="35">
        <v>0</v>
      </c>
      <c r="X89" s="36">
        <v>319795</v>
      </c>
      <c r="Y89" s="36">
        <v>13049</v>
      </c>
      <c r="Z89" s="36">
        <v>0</v>
      </c>
      <c r="AA89" s="36">
        <v>0</v>
      </c>
      <c r="AB89" s="37">
        <v>403883</v>
      </c>
      <c r="AC89" s="37">
        <v>13285</v>
      </c>
      <c r="AD89" s="37">
        <v>0</v>
      </c>
      <c r="AE89" s="37">
        <v>0</v>
      </c>
      <c r="AF89" s="36">
        <v>538660</v>
      </c>
      <c r="AG89" s="36">
        <v>12989</v>
      </c>
      <c r="AH89" s="36">
        <v>0</v>
      </c>
      <c r="AI89" s="36">
        <v>0</v>
      </c>
      <c r="AJ89" s="37">
        <v>590628</v>
      </c>
      <c r="AK89" s="37">
        <v>13078</v>
      </c>
      <c r="AL89" s="37">
        <v>0</v>
      </c>
      <c r="AM89" s="37">
        <v>0</v>
      </c>
      <c r="AN89" s="37">
        <v>100590</v>
      </c>
      <c r="AO89" s="37">
        <v>15082</v>
      </c>
      <c r="AP89" s="37">
        <v>0</v>
      </c>
      <c r="AQ89" s="37">
        <v>0</v>
      </c>
      <c r="AR89" s="37">
        <v>129026</v>
      </c>
      <c r="AS89" s="37">
        <v>13735</v>
      </c>
      <c r="AT89" s="37">
        <v>0</v>
      </c>
      <c r="AU89" s="37">
        <v>0</v>
      </c>
      <c r="AV89" s="37">
        <v>113344</v>
      </c>
      <c r="AW89" s="37">
        <v>14600</v>
      </c>
      <c r="AX89" s="37">
        <v>0</v>
      </c>
      <c r="AY89" s="37">
        <v>0</v>
      </c>
      <c r="AZ89" s="37">
        <v>96866</v>
      </c>
      <c r="BA89" s="37">
        <v>14594</v>
      </c>
      <c r="BB89" s="37">
        <v>2</v>
      </c>
      <c r="BC89" s="37">
        <v>10694</v>
      </c>
      <c r="BD89" s="35">
        <v>148544</v>
      </c>
      <c r="BE89" s="35">
        <v>14405</v>
      </c>
      <c r="BF89" s="35">
        <v>35</v>
      </c>
      <c r="BG89" s="35">
        <v>10694</v>
      </c>
      <c r="BH89" s="35">
        <v>154756</v>
      </c>
      <c r="BI89" s="35">
        <v>14655</v>
      </c>
      <c r="BJ89" s="35">
        <v>25</v>
      </c>
      <c r="BK89" s="35">
        <v>11100</v>
      </c>
      <c r="BL89" s="35">
        <v>137325</v>
      </c>
      <c r="BM89" s="35">
        <v>14151</v>
      </c>
      <c r="BN89" s="35">
        <v>13</v>
      </c>
      <c r="BO89" s="35">
        <v>11006</v>
      </c>
      <c r="BP89" s="35">
        <v>568923</v>
      </c>
      <c r="BQ89" s="35">
        <v>14478</v>
      </c>
      <c r="BR89" s="35">
        <v>85</v>
      </c>
      <c r="BS89" s="35">
        <v>10895</v>
      </c>
      <c r="BT89" s="38">
        <f t="shared" si="5"/>
        <v>1009706</v>
      </c>
      <c r="BU89" s="38">
        <f t="shared" si="6"/>
        <v>12449986341</v>
      </c>
      <c r="BV89" s="38">
        <f t="shared" si="7"/>
        <v>12330.308367980382</v>
      </c>
      <c r="BW89" s="38">
        <f t="shared" si="8"/>
        <v>12330.308367980382</v>
      </c>
      <c r="BX89" s="35">
        <v>135414</v>
      </c>
      <c r="BY89" s="35">
        <v>14910</v>
      </c>
      <c r="BZ89" s="35">
        <v>12</v>
      </c>
      <c r="CA89" s="35">
        <v>10931</v>
      </c>
    </row>
    <row r="90" spans="1:79">
      <c r="A90" s="29">
        <f t="shared" si="9"/>
        <v>89</v>
      </c>
      <c r="B90" s="30" t="s">
        <v>314</v>
      </c>
      <c r="C90" s="29" t="s">
        <v>314</v>
      </c>
      <c r="D90" s="31" t="s">
        <v>203</v>
      </c>
      <c r="E90" s="31" t="s">
        <v>755</v>
      </c>
      <c r="F90" s="31" t="s">
        <v>781</v>
      </c>
      <c r="G90" s="31" t="s">
        <v>782</v>
      </c>
      <c r="H90" s="31" t="s">
        <v>783</v>
      </c>
      <c r="I90" s="31" t="s">
        <v>616</v>
      </c>
      <c r="J90" s="31" t="s">
        <v>358</v>
      </c>
      <c r="K90" s="31" t="s">
        <v>622</v>
      </c>
      <c r="L90" s="31" t="s">
        <v>377</v>
      </c>
      <c r="M90" s="32">
        <v>2291</v>
      </c>
      <c r="N90" s="33">
        <v>15375</v>
      </c>
      <c r="O90" s="34">
        <v>14068</v>
      </c>
      <c r="P90" s="35">
        <v>0</v>
      </c>
      <c r="Q90" s="35">
        <v>0</v>
      </c>
      <c r="R90" s="36">
        <v>2</v>
      </c>
      <c r="S90" s="32">
        <v>1145.5</v>
      </c>
      <c r="T90" s="33">
        <v>7687.5</v>
      </c>
      <c r="U90" s="34">
        <v>7034</v>
      </c>
      <c r="V90" s="35">
        <v>0</v>
      </c>
      <c r="W90" s="35">
        <v>0</v>
      </c>
      <c r="X90" s="42">
        <v>236264</v>
      </c>
      <c r="Y90" s="42">
        <v>8217</v>
      </c>
      <c r="Z90" s="42">
        <v>4189</v>
      </c>
      <c r="AA90" s="42">
        <v>1244</v>
      </c>
      <c r="AB90" s="37">
        <v>155843</v>
      </c>
      <c r="AC90" s="37">
        <v>13740</v>
      </c>
      <c r="AD90" s="37">
        <v>8887</v>
      </c>
      <c r="AE90" s="37">
        <v>1312</v>
      </c>
      <c r="AF90" s="36">
        <v>149666</v>
      </c>
      <c r="AG90" s="36">
        <v>14046</v>
      </c>
      <c r="AH90" s="36">
        <v>26756</v>
      </c>
      <c r="AI90" s="36">
        <v>1354</v>
      </c>
      <c r="AJ90" s="37">
        <v>158365</v>
      </c>
      <c r="AK90" s="37">
        <v>14542</v>
      </c>
      <c r="AL90" s="37">
        <v>58840</v>
      </c>
      <c r="AM90" s="37">
        <v>1472</v>
      </c>
      <c r="AN90" s="37">
        <v>53618</v>
      </c>
      <c r="AO90" s="37">
        <v>15381</v>
      </c>
      <c r="AP90" s="37">
        <v>22802</v>
      </c>
      <c r="AQ90" s="37">
        <v>1616</v>
      </c>
      <c r="AR90" s="37">
        <v>58157</v>
      </c>
      <c r="AS90" s="37">
        <v>15429</v>
      </c>
      <c r="AT90" s="37">
        <v>17460</v>
      </c>
      <c r="AU90" s="37">
        <v>1687</v>
      </c>
      <c r="AV90" s="37">
        <v>84202</v>
      </c>
      <c r="AW90" s="37">
        <v>15739</v>
      </c>
      <c r="AX90" s="37">
        <v>9759</v>
      </c>
      <c r="AY90" s="37">
        <v>2039</v>
      </c>
      <c r="AZ90" s="37">
        <v>51746</v>
      </c>
      <c r="BA90" s="37">
        <v>15983</v>
      </c>
      <c r="BB90" s="37">
        <v>10098</v>
      </c>
      <c r="BC90" s="37">
        <v>2247</v>
      </c>
      <c r="BD90" s="35">
        <v>38795</v>
      </c>
      <c r="BE90" s="35">
        <v>15868</v>
      </c>
      <c r="BF90" s="35">
        <v>7578</v>
      </c>
      <c r="BG90" s="35">
        <v>1305</v>
      </c>
      <c r="BH90" s="35">
        <v>70748</v>
      </c>
      <c r="BI90" s="35">
        <v>15017</v>
      </c>
      <c r="BJ90" s="35">
        <v>4174</v>
      </c>
      <c r="BK90" s="35">
        <v>1989</v>
      </c>
      <c r="BL90" s="35">
        <v>67145</v>
      </c>
      <c r="BM90" s="35">
        <v>14642</v>
      </c>
      <c r="BN90" s="35">
        <v>5359</v>
      </c>
      <c r="BO90" s="35">
        <v>1973</v>
      </c>
      <c r="BP90" s="35">
        <v>238427</v>
      </c>
      <c r="BQ90" s="35">
        <v>15143</v>
      </c>
      <c r="BR90" s="35">
        <v>20036</v>
      </c>
      <c r="BS90" s="35">
        <v>1770</v>
      </c>
      <c r="BT90" s="38">
        <f t="shared" si="5"/>
        <v>452262</v>
      </c>
      <c r="BU90" s="38">
        <f t="shared" si="6"/>
        <v>5720342933</v>
      </c>
      <c r="BV90" s="38">
        <f t="shared" si="7"/>
        <v>12648.294424470771</v>
      </c>
      <c r="BW90" s="38">
        <f t="shared" si="8"/>
        <v>6324.1472122353853</v>
      </c>
      <c r="BX90" s="35">
        <v>63911</v>
      </c>
      <c r="BY90" s="35">
        <v>15909</v>
      </c>
      <c r="BZ90" s="35">
        <v>7863</v>
      </c>
      <c r="CA90" s="35">
        <v>2082</v>
      </c>
    </row>
    <row r="91" spans="1:79">
      <c r="A91" s="29">
        <f t="shared" si="9"/>
        <v>90</v>
      </c>
      <c r="B91" s="30" t="s">
        <v>314</v>
      </c>
      <c r="C91" s="29" t="s">
        <v>314</v>
      </c>
      <c r="D91" s="31" t="s">
        <v>203</v>
      </c>
      <c r="E91" s="31" t="s">
        <v>755</v>
      </c>
      <c r="F91" s="31" t="s">
        <v>784</v>
      </c>
      <c r="G91" s="31" t="s">
        <v>782</v>
      </c>
      <c r="H91" s="31" t="s">
        <v>783</v>
      </c>
      <c r="I91" s="31" t="s">
        <v>616</v>
      </c>
      <c r="J91" s="31" t="s">
        <v>358</v>
      </c>
      <c r="K91" s="31" t="s">
        <v>785</v>
      </c>
      <c r="L91" s="31" t="s">
        <v>377</v>
      </c>
      <c r="M91" s="32">
        <v>5452</v>
      </c>
      <c r="N91" s="33">
        <v>28566</v>
      </c>
      <c r="O91" s="34">
        <v>33332</v>
      </c>
      <c r="P91" s="35">
        <v>0</v>
      </c>
      <c r="Q91" s="35">
        <v>0</v>
      </c>
      <c r="R91" s="36">
        <v>4</v>
      </c>
      <c r="S91" s="32">
        <v>1363</v>
      </c>
      <c r="T91" s="33">
        <v>7141.5</v>
      </c>
      <c r="U91" s="34">
        <v>8333</v>
      </c>
      <c r="V91" s="35">
        <v>0</v>
      </c>
      <c r="W91" s="35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36">
        <v>6246</v>
      </c>
      <c r="AG91" s="36">
        <v>21309</v>
      </c>
      <c r="AH91" s="36">
        <v>25</v>
      </c>
      <c r="AI91" s="36">
        <v>2400</v>
      </c>
      <c r="AJ91" s="42">
        <v>2460</v>
      </c>
      <c r="AK91" s="42">
        <v>10471</v>
      </c>
      <c r="AL91" s="42">
        <v>45</v>
      </c>
      <c r="AM91" s="42">
        <v>6400</v>
      </c>
      <c r="AN91" s="42">
        <v>270</v>
      </c>
      <c r="AO91" s="42">
        <v>25306</v>
      </c>
      <c r="AP91" s="42">
        <v>8</v>
      </c>
      <c r="AQ91" s="42">
        <v>1200</v>
      </c>
      <c r="AR91" s="42">
        <v>365</v>
      </c>
      <c r="AS91" s="42">
        <v>27815</v>
      </c>
      <c r="AT91" s="42">
        <v>0</v>
      </c>
      <c r="AU91" s="42">
        <v>0</v>
      </c>
      <c r="AV91" s="42">
        <v>245</v>
      </c>
      <c r="AW91" s="42">
        <v>28007</v>
      </c>
      <c r="AX91" s="42">
        <v>0</v>
      </c>
      <c r="AY91" s="42">
        <v>0</v>
      </c>
      <c r="AZ91" s="42">
        <v>258</v>
      </c>
      <c r="BA91" s="42">
        <v>28326</v>
      </c>
      <c r="BB91" s="42">
        <v>214</v>
      </c>
      <c r="BC91" s="42">
        <v>5337</v>
      </c>
      <c r="BD91" s="42">
        <v>349</v>
      </c>
      <c r="BE91" s="42">
        <v>25808</v>
      </c>
      <c r="BF91" s="42">
        <v>15</v>
      </c>
      <c r="BG91" s="42">
        <v>1200</v>
      </c>
      <c r="BH91" s="42">
        <v>306</v>
      </c>
      <c r="BI91" s="42">
        <v>27387</v>
      </c>
      <c r="BJ91" s="42">
        <v>36</v>
      </c>
      <c r="BK91" s="42">
        <v>1600</v>
      </c>
      <c r="BL91" s="42">
        <v>2236</v>
      </c>
      <c r="BM91" s="42">
        <v>26659</v>
      </c>
      <c r="BN91" s="42">
        <v>9</v>
      </c>
      <c r="BO91" s="42">
        <v>11662</v>
      </c>
      <c r="BP91" s="42">
        <v>3823</v>
      </c>
      <c r="BQ91" s="42">
        <v>27104</v>
      </c>
      <c r="BR91" s="42">
        <v>2181</v>
      </c>
      <c r="BS91" s="42">
        <v>5386</v>
      </c>
      <c r="BT91" s="38">
        <f t="shared" si="5"/>
        <v>8955</v>
      </c>
      <c r="BU91" s="38">
        <f t="shared" si="6"/>
        <v>183562119</v>
      </c>
      <c r="BV91" s="38">
        <f t="shared" si="7"/>
        <v>20498.2824120603</v>
      </c>
      <c r="BW91" s="38">
        <f t="shared" si="8"/>
        <v>5124.570603015075</v>
      </c>
      <c r="BX91" s="35">
        <v>438</v>
      </c>
      <c r="BY91" s="35">
        <v>28576</v>
      </c>
      <c r="BZ91" s="35">
        <v>11</v>
      </c>
      <c r="CA91" s="35">
        <v>2400</v>
      </c>
    </row>
    <row r="92" spans="1:79">
      <c r="A92" s="29">
        <f t="shared" si="9"/>
        <v>91</v>
      </c>
      <c r="B92" s="30" t="s">
        <v>314</v>
      </c>
      <c r="C92" s="29" t="s">
        <v>314</v>
      </c>
      <c r="D92" s="31" t="s">
        <v>203</v>
      </c>
      <c r="E92" s="31" t="s">
        <v>755</v>
      </c>
      <c r="F92" s="31" t="s">
        <v>786</v>
      </c>
      <c r="G92" s="31" t="s">
        <v>787</v>
      </c>
      <c r="H92" s="31" t="s">
        <v>788</v>
      </c>
      <c r="I92" s="31" t="s">
        <v>779</v>
      </c>
      <c r="J92" s="31" t="s">
        <v>395</v>
      </c>
      <c r="K92" s="31" t="s">
        <v>780</v>
      </c>
      <c r="L92" s="31" t="s">
        <v>727</v>
      </c>
      <c r="M92" s="32">
        <v>15781</v>
      </c>
      <c r="N92" s="33">
        <v>18111</v>
      </c>
      <c r="O92" s="34">
        <v>18250</v>
      </c>
      <c r="P92" s="35">
        <v>0</v>
      </c>
      <c r="Q92" s="35">
        <v>0</v>
      </c>
      <c r="R92" s="36">
        <v>1</v>
      </c>
      <c r="S92" s="32">
        <v>15781</v>
      </c>
      <c r="T92" s="33">
        <v>18111</v>
      </c>
      <c r="U92" s="34">
        <v>18250</v>
      </c>
      <c r="V92" s="35">
        <v>0</v>
      </c>
      <c r="W92" s="35">
        <v>0</v>
      </c>
      <c r="X92" s="36">
        <v>0</v>
      </c>
      <c r="Y92" s="36">
        <v>0</v>
      </c>
      <c r="Z92" s="36">
        <v>0</v>
      </c>
      <c r="AA92" s="36">
        <v>0</v>
      </c>
      <c r="AB92" s="37">
        <v>0</v>
      </c>
      <c r="AC92" s="37">
        <v>0</v>
      </c>
      <c r="AD92" s="37">
        <v>0</v>
      </c>
      <c r="AE92" s="37">
        <v>0</v>
      </c>
      <c r="AF92" s="36">
        <v>0</v>
      </c>
      <c r="AG92" s="36">
        <v>0</v>
      </c>
      <c r="AH92" s="36">
        <v>0</v>
      </c>
      <c r="AI92" s="36">
        <v>0</v>
      </c>
      <c r="AJ92" s="37">
        <v>7009</v>
      </c>
      <c r="AK92" s="37">
        <v>16099</v>
      </c>
      <c r="AL92" s="37">
        <v>0</v>
      </c>
      <c r="AM92" s="37">
        <v>0</v>
      </c>
      <c r="AN92" s="42">
        <v>1536</v>
      </c>
      <c r="AO92" s="42">
        <v>17061</v>
      </c>
      <c r="AP92" s="42">
        <v>0</v>
      </c>
      <c r="AQ92" s="42">
        <v>0</v>
      </c>
      <c r="AR92" s="42">
        <v>1133</v>
      </c>
      <c r="AS92" s="42">
        <v>17395</v>
      </c>
      <c r="AT92" s="42">
        <v>0</v>
      </c>
      <c r="AU92" s="42">
        <v>0</v>
      </c>
      <c r="AV92" s="37">
        <v>853</v>
      </c>
      <c r="AW92" s="37">
        <v>18111</v>
      </c>
      <c r="AX92" s="37">
        <v>0</v>
      </c>
      <c r="AY92" s="37">
        <v>0</v>
      </c>
      <c r="AZ92" s="42">
        <v>862</v>
      </c>
      <c r="BA92" s="42">
        <v>18222</v>
      </c>
      <c r="BB92" s="42">
        <v>0</v>
      </c>
      <c r="BC92" s="42">
        <v>0</v>
      </c>
      <c r="BD92" s="42">
        <v>776</v>
      </c>
      <c r="BE92" s="42">
        <v>18190</v>
      </c>
      <c r="BF92" s="42">
        <v>0</v>
      </c>
      <c r="BG92" s="42">
        <v>0</v>
      </c>
      <c r="BH92" s="42">
        <v>755</v>
      </c>
      <c r="BI92" s="42">
        <v>18148</v>
      </c>
      <c r="BJ92" s="42">
        <v>0</v>
      </c>
      <c r="BK92" s="42">
        <v>0</v>
      </c>
      <c r="BL92" s="35">
        <v>202</v>
      </c>
      <c r="BM92" s="35">
        <v>18092</v>
      </c>
      <c r="BN92" s="35">
        <v>0</v>
      </c>
      <c r="BO92" s="35">
        <v>0</v>
      </c>
      <c r="BP92" s="35">
        <v>2605</v>
      </c>
      <c r="BQ92" s="35">
        <v>17472</v>
      </c>
      <c r="BR92" s="35">
        <v>0</v>
      </c>
      <c r="BS92" s="35">
        <v>0</v>
      </c>
      <c r="BT92" s="38">
        <f t="shared" si="5"/>
        <v>4338</v>
      </c>
      <c r="BU92" s="38">
        <f t="shared" si="6"/>
        <v>62889850</v>
      </c>
      <c r="BV92" s="38">
        <f t="shared" si="7"/>
        <v>14497.42969110189</v>
      </c>
      <c r="BW92" s="38">
        <f t="shared" si="8"/>
        <v>14497.42969110189</v>
      </c>
      <c r="BX92" s="42">
        <v>922</v>
      </c>
      <c r="BY92" s="42">
        <v>16170</v>
      </c>
      <c r="BZ92" s="42">
        <v>0</v>
      </c>
      <c r="CA92" s="42">
        <v>0</v>
      </c>
    </row>
    <row r="93" spans="1:79">
      <c r="A93" s="29">
        <f t="shared" si="9"/>
        <v>92</v>
      </c>
      <c r="B93" s="30" t="s">
        <v>314</v>
      </c>
      <c r="C93" s="29" t="s">
        <v>314</v>
      </c>
      <c r="D93" s="31" t="s">
        <v>203</v>
      </c>
      <c r="E93" s="31" t="s">
        <v>755</v>
      </c>
      <c r="F93" s="31" t="s">
        <v>789</v>
      </c>
      <c r="G93" s="31" t="s">
        <v>790</v>
      </c>
      <c r="H93" s="31" t="s">
        <v>791</v>
      </c>
      <c r="I93" s="31" t="s">
        <v>621</v>
      </c>
      <c r="J93" s="31" t="s">
        <v>365</v>
      </c>
      <c r="K93" s="31" t="s">
        <v>622</v>
      </c>
      <c r="L93" s="31" t="s">
        <v>727</v>
      </c>
      <c r="M93" s="32">
        <v>16413</v>
      </c>
      <c r="N93" s="33">
        <v>18198</v>
      </c>
      <c r="O93" s="34">
        <v>20055</v>
      </c>
      <c r="P93" s="35">
        <v>0</v>
      </c>
      <c r="Q93" s="35">
        <v>0</v>
      </c>
      <c r="R93" s="36">
        <v>2</v>
      </c>
      <c r="S93" s="32">
        <v>8206.5</v>
      </c>
      <c r="T93" s="33">
        <v>9099</v>
      </c>
      <c r="U93" s="34">
        <v>10027.5</v>
      </c>
      <c r="V93" s="35">
        <v>0</v>
      </c>
      <c r="W93" s="35">
        <v>0</v>
      </c>
      <c r="X93" s="36">
        <v>78721</v>
      </c>
      <c r="Y93" s="36">
        <v>14339</v>
      </c>
      <c r="Z93" s="36">
        <v>0</v>
      </c>
      <c r="AA93" s="36">
        <v>0</v>
      </c>
      <c r="AB93" s="37">
        <v>50190</v>
      </c>
      <c r="AC93" s="37">
        <v>14225</v>
      </c>
      <c r="AD93" s="37">
        <v>0</v>
      </c>
      <c r="AE93" s="37">
        <v>0</v>
      </c>
      <c r="AF93" s="36">
        <v>45270</v>
      </c>
      <c r="AG93" s="36">
        <v>14618</v>
      </c>
      <c r="AH93" s="36">
        <v>3022</v>
      </c>
      <c r="AI93" s="36">
        <v>3190</v>
      </c>
      <c r="AJ93" s="37">
        <v>39400</v>
      </c>
      <c r="AK93" s="37">
        <v>15377</v>
      </c>
      <c r="AL93" s="37">
        <v>0</v>
      </c>
      <c r="AM93" s="37">
        <v>0</v>
      </c>
      <c r="AN93" s="37">
        <v>9239</v>
      </c>
      <c r="AO93" s="37">
        <v>16788</v>
      </c>
      <c r="AP93" s="37">
        <v>0</v>
      </c>
      <c r="AQ93" s="37">
        <v>0</v>
      </c>
      <c r="AR93" s="37">
        <v>9699</v>
      </c>
      <c r="AS93" s="37">
        <v>17560</v>
      </c>
      <c r="AT93" s="37">
        <v>0</v>
      </c>
      <c r="AU93" s="37">
        <v>0</v>
      </c>
      <c r="AV93" s="37">
        <v>8401</v>
      </c>
      <c r="AW93" s="37">
        <v>18097</v>
      </c>
      <c r="AX93" s="37">
        <v>0</v>
      </c>
      <c r="AY93" s="37">
        <v>0</v>
      </c>
      <c r="AZ93" s="37">
        <v>8990</v>
      </c>
      <c r="BA93" s="37">
        <v>18117</v>
      </c>
      <c r="BB93" s="37">
        <v>0</v>
      </c>
      <c r="BC93" s="37">
        <v>0</v>
      </c>
      <c r="BD93" s="35">
        <v>8403</v>
      </c>
      <c r="BE93" s="35">
        <v>18185</v>
      </c>
      <c r="BF93" s="35">
        <v>0</v>
      </c>
      <c r="BG93" s="35">
        <v>0</v>
      </c>
      <c r="BH93" s="35">
        <v>8972</v>
      </c>
      <c r="BI93" s="35">
        <v>18198</v>
      </c>
      <c r="BJ93" s="35">
        <v>0</v>
      </c>
      <c r="BK93" s="35">
        <v>0</v>
      </c>
      <c r="BL93" s="35">
        <v>9527</v>
      </c>
      <c r="BM93" s="35">
        <v>17918</v>
      </c>
      <c r="BN93" s="35">
        <v>0</v>
      </c>
      <c r="BO93" s="35">
        <v>0</v>
      </c>
      <c r="BP93" s="35">
        <v>36488</v>
      </c>
      <c r="BQ93" s="35">
        <v>17497</v>
      </c>
      <c r="BR93" s="35">
        <v>0</v>
      </c>
      <c r="BS93" s="35">
        <v>0</v>
      </c>
      <c r="BT93" s="38">
        <f t="shared" si="5"/>
        <v>63390</v>
      </c>
      <c r="BU93" s="38">
        <f t="shared" si="6"/>
        <v>972434366</v>
      </c>
      <c r="BV93" s="38">
        <f t="shared" si="7"/>
        <v>15340.501120050481</v>
      </c>
      <c r="BW93" s="38">
        <f t="shared" si="8"/>
        <v>7670.2505600252407</v>
      </c>
      <c r="BX93" s="35">
        <v>7000</v>
      </c>
      <c r="BY93" s="35">
        <v>16024</v>
      </c>
      <c r="BZ93" s="35">
        <v>0</v>
      </c>
      <c r="CA93" s="35">
        <v>0</v>
      </c>
    </row>
    <row r="94" spans="1:79">
      <c r="A94" s="29">
        <f t="shared" si="9"/>
        <v>93</v>
      </c>
      <c r="B94" s="30" t="s">
        <v>314</v>
      </c>
      <c r="C94" s="29" t="s">
        <v>314</v>
      </c>
      <c r="D94" s="31" t="s">
        <v>203</v>
      </c>
      <c r="E94" s="31" t="s">
        <v>755</v>
      </c>
      <c r="F94" s="31" t="s">
        <v>792</v>
      </c>
      <c r="G94" s="31" t="s">
        <v>793</v>
      </c>
      <c r="H94" s="31" t="s">
        <v>794</v>
      </c>
      <c r="I94" s="31" t="s">
        <v>616</v>
      </c>
      <c r="J94" s="31" t="s">
        <v>365</v>
      </c>
      <c r="K94" s="31" t="s">
        <v>622</v>
      </c>
      <c r="L94" s="31" t="s">
        <v>388</v>
      </c>
      <c r="M94" s="32">
        <v>5532</v>
      </c>
      <c r="N94" s="33">
        <v>14553</v>
      </c>
      <c r="O94" s="34">
        <v>18850</v>
      </c>
      <c r="P94" s="35">
        <v>0</v>
      </c>
      <c r="Q94" s="35">
        <v>0</v>
      </c>
      <c r="R94" s="36">
        <v>2</v>
      </c>
      <c r="S94" s="32">
        <v>2766</v>
      </c>
      <c r="T94" s="33">
        <v>7276.5</v>
      </c>
      <c r="U94" s="34">
        <v>9425</v>
      </c>
      <c r="V94" s="35">
        <v>0</v>
      </c>
      <c r="W94" s="35">
        <v>0</v>
      </c>
      <c r="X94" s="36">
        <v>60816</v>
      </c>
      <c r="Y94" s="36">
        <v>10949</v>
      </c>
      <c r="Z94" s="36">
        <v>6021</v>
      </c>
      <c r="AA94" s="36">
        <v>4922</v>
      </c>
      <c r="AB94" s="37">
        <v>206478</v>
      </c>
      <c r="AC94" s="37">
        <v>14741</v>
      </c>
      <c r="AD94" s="37">
        <v>600</v>
      </c>
      <c r="AE94" s="37">
        <v>7033</v>
      </c>
      <c r="AF94" s="36">
        <v>303428</v>
      </c>
      <c r="AG94" s="36">
        <v>14553</v>
      </c>
      <c r="AH94" s="36">
        <v>764</v>
      </c>
      <c r="AI94" s="36">
        <v>5532</v>
      </c>
      <c r="AJ94" s="37">
        <v>22</v>
      </c>
      <c r="AK94" s="37">
        <v>4285</v>
      </c>
      <c r="AL94" s="37">
        <v>208</v>
      </c>
      <c r="AM94" s="37">
        <v>4206</v>
      </c>
      <c r="AN94" s="42">
        <v>0</v>
      </c>
      <c r="AO94" s="42">
        <v>0</v>
      </c>
      <c r="AP94" s="42">
        <v>0</v>
      </c>
      <c r="AQ94" s="42">
        <v>0</v>
      </c>
      <c r="AR94" s="37">
        <v>0</v>
      </c>
      <c r="AS94" s="37">
        <v>0</v>
      </c>
      <c r="AT94" s="37">
        <v>0</v>
      </c>
      <c r="AU94" s="37">
        <v>0</v>
      </c>
      <c r="AV94" s="42">
        <v>0</v>
      </c>
      <c r="AW94" s="42">
        <v>0</v>
      </c>
      <c r="AX94" s="42">
        <v>0</v>
      </c>
      <c r="AY94" s="42">
        <v>0</v>
      </c>
      <c r="AZ94" s="42">
        <v>0</v>
      </c>
      <c r="BA94" s="42">
        <v>0</v>
      </c>
      <c r="BB94" s="42">
        <v>0</v>
      </c>
      <c r="BC94" s="42">
        <v>0</v>
      </c>
      <c r="BD94" s="35">
        <v>0</v>
      </c>
      <c r="BE94" s="35">
        <v>0</v>
      </c>
      <c r="BF94" s="35">
        <v>0</v>
      </c>
      <c r="BG94" s="35">
        <v>0</v>
      </c>
      <c r="BH94" s="43"/>
      <c r="BI94" s="43"/>
      <c r="BJ94" s="43"/>
      <c r="BK94" s="43"/>
      <c r="BL94" s="43"/>
      <c r="BM94" s="43"/>
      <c r="BN94" s="43"/>
      <c r="BO94" s="43"/>
      <c r="BP94" s="35">
        <v>0</v>
      </c>
      <c r="BQ94" s="35">
        <v>0</v>
      </c>
      <c r="BR94" s="35">
        <v>0</v>
      </c>
      <c r="BS94" s="35">
        <v>0</v>
      </c>
      <c r="BT94" s="38">
        <f t="shared" si="5"/>
        <v>0</v>
      </c>
      <c r="BU94" s="38">
        <f t="shared" si="6"/>
        <v>0</v>
      </c>
      <c r="BV94" s="38" t="e">
        <f t="shared" si="7"/>
        <v>#DIV/0!</v>
      </c>
      <c r="BW94" s="38" t="e">
        <f t="shared" si="8"/>
        <v>#DIV/0!</v>
      </c>
      <c r="BX94" s="42">
        <v>0</v>
      </c>
      <c r="BY94" s="42">
        <v>0</v>
      </c>
      <c r="BZ94" s="42">
        <v>0</v>
      </c>
      <c r="CA94" s="42">
        <v>0</v>
      </c>
    </row>
    <row r="95" spans="1:79">
      <c r="A95" s="29">
        <f t="shared" si="9"/>
        <v>94</v>
      </c>
      <c r="B95" s="30" t="s">
        <v>314</v>
      </c>
      <c r="C95" s="29" t="s">
        <v>314</v>
      </c>
      <c r="D95" s="31" t="s">
        <v>203</v>
      </c>
      <c r="E95" s="31" t="s">
        <v>755</v>
      </c>
      <c r="F95" s="31" t="s">
        <v>795</v>
      </c>
      <c r="G95" s="31" t="s">
        <v>796</v>
      </c>
      <c r="H95" s="31" t="s">
        <v>797</v>
      </c>
      <c r="I95" s="31" t="s">
        <v>779</v>
      </c>
      <c r="J95" s="31" t="s">
        <v>365</v>
      </c>
      <c r="K95" s="31" t="s">
        <v>798</v>
      </c>
      <c r="L95" s="31" t="s">
        <v>799</v>
      </c>
      <c r="M95" s="32">
        <v>0</v>
      </c>
      <c r="N95" s="33">
        <v>0</v>
      </c>
      <c r="O95" s="34">
        <v>0</v>
      </c>
      <c r="P95" s="35">
        <v>0</v>
      </c>
      <c r="Q95" s="35">
        <v>0</v>
      </c>
      <c r="R95" s="36">
        <v>1</v>
      </c>
      <c r="S95" s="32">
        <v>0</v>
      </c>
      <c r="T95" s="33">
        <v>0</v>
      </c>
      <c r="U95" s="34">
        <v>0</v>
      </c>
      <c r="V95" s="35">
        <v>0</v>
      </c>
      <c r="W95" s="35">
        <v>0</v>
      </c>
      <c r="X95" s="40"/>
      <c r="Y95" s="40"/>
      <c r="Z95" s="40"/>
      <c r="AA95" s="40"/>
      <c r="AB95" s="37">
        <v>0</v>
      </c>
      <c r="AC95" s="37">
        <v>0</v>
      </c>
      <c r="AD95" s="37">
        <v>0</v>
      </c>
      <c r="AE95" s="37">
        <v>0</v>
      </c>
      <c r="AF95" s="36">
        <v>0</v>
      </c>
      <c r="AG95" s="36">
        <v>0</v>
      </c>
      <c r="AH95" s="36">
        <v>0</v>
      </c>
      <c r="AI95" s="36">
        <v>0</v>
      </c>
      <c r="AJ95" s="37">
        <v>0</v>
      </c>
      <c r="AK95" s="37">
        <v>0</v>
      </c>
      <c r="AL95" s="37">
        <v>0</v>
      </c>
      <c r="AM95" s="37">
        <v>0</v>
      </c>
      <c r="AN95" s="37">
        <v>0</v>
      </c>
      <c r="AO95" s="37">
        <v>0</v>
      </c>
      <c r="AP95" s="37">
        <v>0</v>
      </c>
      <c r="AQ95" s="37">
        <v>0</v>
      </c>
      <c r="AR95" s="42">
        <v>0</v>
      </c>
      <c r="AS95" s="42">
        <v>0</v>
      </c>
      <c r="AT95" s="42">
        <v>0</v>
      </c>
      <c r="AU95" s="42">
        <v>0</v>
      </c>
      <c r="AV95" s="42">
        <v>0</v>
      </c>
      <c r="AW95" s="42">
        <v>0</v>
      </c>
      <c r="AX95" s="42">
        <v>0</v>
      </c>
      <c r="AY95" s="42">
        <v>0</v>
      </c>
      <c r="AZ95" s="42">
        <v>0</v>
      </c>
      <c r="BA95" s="42">
        <v>0</v>
      </c>
      <c r="BB95" s="42">
        <v>0</v>
      </c>
      <c r="BC95" s="42">
        <v>0</v>
      </c>
      <c r="BD95" s="42">
        <v>0</v>
      </c>
      <c r="BE95" s="42">
        <v>0</v>
      </c>
      <c r="BF95" s="42">
        <v>0</v>
      </c>
      <c r="BG95" s="42">
        <v>0</v>
      </c>
      <c r="BH95" s="42">
        <v>0</v>
      </c>
      <c r="BI95" s="42">
        <v>0</v>
      </c>
      <c r="BJ95" s="42">
        <v>0</v>
      </c>
      <c r="BK95" s="42">
        <v>0</v>
      </c>
      <c r="BL95" s="42">
        <v>0</v>
      </c>
      <c r="BM95" s="42">
        <v>0</v>
      </c>
      <c r="BN95" s="42">
        <v>0</v>
      </c>
      <c r="BO95" s="42">
        <v>0</v>
      </c>
      <c r="BP95" s="42">
        <v>0</v>
      </c>
      <c r="BQ95" s="42">
        <v>0</v>
      </c>
      <c r="BR95" s="42">
        <v>0</v>
      </c>
      <c r="BS95" s="42">
        <v>0</v>
      </c>
      <c r="BT95" s="38">
        <f t="shared" si="5"/>
        <v>0</v>
      </c>
      <c r="BU95" s="38">
        <f t="shared" si="6"/>
        <v>0</v>
      </c>
      <c r="BV95" s="38" t="e">
        <f t="shared" si="7"/>
        <v>#DIV/0!</v>
      </c>
      <c r="BW95" s="38" t="e">
        <f t="shared" si="8"/>
        <v>#DIV/0!</v>
      </c>
      <c r="BX95" s="42">
        <v>0</v>
      </c>
      <c r="BY95" s="42">
        <v>0</v>
      </c>
      <c r="BZ95" s="42">
        <v>0</v>
      </c>
      <c r="CA95" s="42">
        <v>0</v>
      </c>
    </row>
    <row r="96" spans="1:79">
      <c r="A96" s="29">
        <f t="shared" si="9"/>
        <v>95</v>
      </c>
      <c r="B96" s="30" t="s">
        <v>314</v>
      </c>
      <c r="C96" s="29" t="s">
        <v>314</v>
      </c>
      <c r="D96" s="31" t="s">
        <v>203</v>
      </c>
      <c r="E96" s="31" t="s">
        <v>755</v>
      </c>
      <c r="F96" s="31" t="s">
        <v>800</v>
      </c>
      <c r="G96" s="31" t="s">
        <v>801</v>
      </c>
      <c r="H96" s="31" t="s">
        <v>802</v>
      </c>
      <c r="I96" s="31" t="s">
        <v>779</v>
      </c>
      <c r="J96" s="31" t="s">
        <v>365</v>
      </c>
      <c r="K96" s="31" t="s">
        <v>637</v>
      </c>
      <c r="L96" s="31" t="s">
        <v>644</v>
      </c>
      <c r="M96" s="32">
        <v>2620</v>
      </c>
      <c r="N96" s="33">
        <v>13510</v>
      </c>
      <c r="O96" s="34">
        <v>17100</v>
      </c>
      <c r="P96" s="35">
        <v>0</v>
      </c>
      <c r="Q96" s="35">
        <v>0</v>
      </c>
      <c r="R96" s="36">
        <v>1</v>
      </c>
      <c r="S96" s="32">
        <v>2620</v>
      </c>
      <c r="T96" s="33">
        <v>13510</v>
      </c>
      <c r="U96" s="34">
        <v>17100</v>
      </c>
      <c r="V96" s="35">
        <v>0</v>
      </c>
      <c r="W96" s="35">
        <v>0</v>
      </c>
      <c r="X96" s="36">
        <v>18</v>
      </c>
      <c r="Y96" s="36">
        <v>6897</v>
      </c>
      <c r="Z96" s="36">
        <v>0</v>
      </c>
      <c r="AA96" s="36">
        <v>0</v>
      </c>
      <c r="AB96" s="37">
        <v>0</v>
      </c>
      <c r="AC96" s="37">
        <v>0</v>
      </c>
      <c r="AD96" s="37">
        <v>0</v>
      </c>
      <c r="AE96" s="37">
        <v>0</v>
      </c>
      <c r="AF96" s="36">
        <v>0</v>
      </c>
      <c r="AG96" s="36">
        <v>0</v>
      </c>
      <c r="AH96" s="36">
        <v>0</v>
      </c>
      <c r="AI96" s="36">
        <v>0</v>
      </c>
      <c r="AJ96" s="37">
        <v>38230</v>
      </c>
      <c r="AK96" s="37">
        <v>11664</v>
      </c>
      <c r="AL96" s="37">
        <v>6</v>
      </c>
      <c r="AM96" s="37">
        <v>3400</v>
      </c>
      <c r="AN96" s="37">
        <v>3289</v>
      </c>
      <c r="AO96" s="37">
        <v>9871</v>
      </c>
      <c r="AP96" s="37">
        <v>36</v>
      </c>
      <c r="AQ96" s="37">
        <v>3400</v>
      </c>
      <c r="AR96" s="37">
        <v>5206</v>
      </c>
      <c r="AS96" s="37">
        <v>13083</v>
      </c>
      <c r="AT96" s="37">
        <v>0</v>
      </c>
      <c r="AU96" s="37">
        <v>0</v>
      </c>
      <c r="AV96" s="37">
        <v>4685</v>
      </c>
      <c r="AW96" s="37">
        <v>13510</v>
      </c>
      <c r="AX96" s="37">
        <v>2</v>
      </c>
      <c r="AY96" s="37">
        <v>2620</v>
      </c>
      <c r="AZ96" s="37">
        <v>2633</v>
      </c>
      <c r="BA96" s="37">
        <v>13684</v>
      </c>
      <c r="BB96" s="37">
        <v>0</v>
      </c>
      <c r="BC96" s="37">
        <v>0</v>
      </c>
      <c r="BD96" s="35">
        <v>146</v>
      </c>
      <c r="BE96" s="35">
        <v>13244</v>
      </c>
      <c r="BF96" s="35">
        <v>0</v>
      </c>
      <c r="BG96" s="35">
        <v>0</v>
      </c>
      <c r="BH96" s="35">
        <v>0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146</v>
      </c>
      <c r="BQ96" s="35">
        <v>13244</v>
      </c>
      <c r="BR96" s="35">
        <v>0</v>
      </c>
      <c r="BS96" s="35">
        <v>0</v>
      </c>
      <c r="BT96" s="38">
        <f t="shared" si="5"/>
        <v>292</v>
      </c>
      <c r="BU96" s="38">
        <f t="shared" si="6"/>
        <v>1947014</v>
      </c>
      <c r="BV96" s="38">
        <f t="shared" si="7"/>
        <v>6667.8561643835619</v>
      </c>
      <c r="BW96" s="38">
        <f t="shared" si="8"/>
        <v>6667.8561643835619</v>
      </c>
      <c r="BX96" s="35">
        <v>0</v>
      </c>
      <c r="BY96" s="35">
        <v>0</v>
      </c>
      <c r="BZ96" s="35">
        <v>0</v>
      </c>
      <c r="CA96" s="35">
        <v>0</v>
      </c>
    </row>
    <row r="97" spans="1:79">
      <c r="A97" s="29">
        <f t="shared" si="9"/>
        <v>96</v>
      </c>
      <c r="B97" s="30" t="s">
        <v>314</v>
      </c>
      <c r="C97" s="29" t="s">
        <v>314</v>
      </c>
      <c r="D97" s="31" t="s">
        <v>230</v>
      </c>
      <c r="E97" s="31" t="s">
        <v>607</v>
      </c>
      <c r="F97" s="31" t="s">
        <v>803</v>
      </c>
      <c r="G97" s="31" t="s">
        <v>804</v>
      </c>
      <c r="H97" s="31" t="s">
        <v>805</v>
      </c>
      <c r="I97" s="31" t="s">
        <v>806</v>
      </c>
      <c r="J97" s="31" t="s">
        <v>552</v>
      </c>
      <c r="K97" s="31" t="s">
        <v>807</v>
      </c>
      <c r="L97" s="31" t="s">
        <v>482</v>
      </c>
      <c r="M97" s="32">
        <v>333569</v>
      </c>
      <c r="N97" s="33">
        <v>341037</v>
      </c>
      <c r="O97" s="34">
        <v>353584</v>
      </c>
      <c r="P97" s="35">
        <v>0</v>
      </c>
      <c r="Q97" s="35">
        <v>0</v>
      </c>
      <c r="R97" s="36">
        <v>1</v>
      </c>
      <c r="S97" s="32">
        <v>333569</v>
      </c>
      <c r="T97" s="33">
        <v>341037</v>
      </c>
      <c r="U97" s="34">
        <v>353584</v>
      </c>
      <c r="V97" s="35">
        <v>0</v>
      </c>
      <c r="W97" s="35">
        <v>0</v>
      </c>
      <c r="X97" s="40"/>
      <c r="Y97" s="40"/>
      <c r="Z97" s="40"/>
      <c r="AA97" s="40"/>
      <c r="AB97" s="41"/>
      <c r="AC97" s="41"/>
      <c r="AD97" s="41"/>
      <c r="AE97" s="41"/>
      <c r="AF97" s="36">
        <v>3401</v>
      </c>
      <c r="AG97" s="36">
        <v>285000</v>
      </c>
      <c r="AH97" s="36">
        <v>26</v>
      </c>
      <c r="AI97" s="36">
        <v>285000</v>
      </c>
      <c r="AJ97" s="37">
        <v>3206</v>
      </c>
      <c r="AK97" s="37">
        <v>296457</v>
      </c>
      <c r="AL97" s="37">
        <v>123</v>
      </c>
      <c r="AM97" s="37">
        <v>289659</v>
      </c>
      <c r="AN97" s="37">
        <v>720</v>
      </c>
      <c r="AO97" s="37">
        <v>309724</v>
      </c>
      <c r="AP97" s="37">
        <v>11</v>
      </c>
      <c r="AQ97" s="37">
        <v>295431</v>
      </c>
      <c r="AR97" s="37">
        <v>757</v>
      </c>
      <c r="AS97" s="37">
        <v>324116</v>
      </c>
      <c r="AT97" s="37">
        <v>103</v>
      </c>
      <c r="AU97" s="37">
        <v>315432</v>
      </c>
      <c r="AV97" s="37">
        <v>835</v>
      </c>
      <c r="AW97" s="37">
        <v>322330</v>
      </c>
      <c r="AX97" s="37">
        <v>80</v>
      </c>
      <c r="AY97" s="37">
        <v>314182</v>
      </c>
      <c r="AZ97" s="37">
        <v>699</v>
      </c>
      <c r="BA97" s="37">
        <v>319881</v>
      </c>
      <c r="BB97" s="37">
        <v>992</v>
      </c>
      <c r="BC97" s="37">
        <v>279126</v>
      </c>
      <c r="BD97" s="35">
        <v>1056</v>
      </c>
      <c r="BE97" s="35">
        <v>323497</v>
      </c>
      <c r="BF97" s="35">
        <v>36</v>
      </c>
      <c r="BG97" s="35">
        <v>315729</v>
      </c>
      <c r="BH97" s="35">
        <v>749</v>
      </c>
      <c r="BI97" s="35">
        <v>336809</v>
      </c>
      <c r="BJ97" s="35">
        <v>0</v>
      </c>
      <c r="BK97" s="35">
        <v>0</v>
      </c>
      <c r="BL97" s="35">
        <v>863</v>
      </c>
      <c r="BM97" s="35">
        <v>341037</v>
      </c>
      <c r="BN97" s="35">
        <v>0</v>
      </c>
      <c r="BO97" s="35">
        <v>0</v>
      </c>
      <c r="BP97" s="35">
        <v>3586</v>
      </c>
      <c r="BQ97" s="35">
        <v>334444</v>
      </c>
      <c r="BR97" s="35">
        <v>36</v>
      </c>
      <c r="BS97" s="35">
        <v>315729</v>
      </c>
      <c r="BT97" s="38">
        <f t="shared" si="5"/>
        <v>6326</v>
      </c>
      <c r="BU97" s="38">
        <f t="shared" si="6"/>
        <v>1768958097</v>
      </c>
      <c r="BV97" s="38">
        <f t="shared" si="7"/>
        <v>279632.95874170092</v>
      </c>
      <c r="BW97" s="38">
        <f t="shared" si="8"/>
        <v>279632.95874170092</v>
      </c>
      <c r="BX97" s="35">
        <v>750</v>
      </c>
      <c r="BY97" s="35">
        <v>367727</v>
      </c>
      <c r="BZ97" s="35">
        <v>0</v>
      </c>
      <c r="CA97" s="35">
        <v>0</v>
      </c>
    </row>
    <row r="98" spans="1:79">
      <c r="A98" s="29">
        <f t="shared" si="9"/>
        <v>97</v>
      </c>
      <c r="B98" s="30" t="s">
        <v>314</v>
      </c>
      <c r="C98" s="29" t="s">
        <v>314</v>
      </c>
      <c r="D98" s="31" t="s">
        <v>230</v>
      </c>
      <c r="E98" s="31" t="s">
        <v>607</v>
      </c>
      <c r="F98" s="31" t="s">
        <v>808</v>
      </c>
      <c r="G98" s="31" t="s">
        <v>804</v>
      </c>
      <c r="H98" s="31" t="s">
        <v>805</v>
      </c>
      <c r="I98" s="31" t="s">
        <v>806</v>
      </c>
      <c r="J98" s="31" t="s">
        <v>552</v>
      </c>
      <c r="K98" s="31" t="s">
        <v>807</v>
      </c>
      <c r="L98" s="31" t="s">
        <v>482</v>
      </c>
      <c r="M98" s="32">
        <v>304560</v>
      </c>
      <c r="N98" s="33">
        <v>330288</v>
      </c>
      <c r="O98" s="34">
        <v>346912</v>
      </c>
      <c r="P98" s="39"/>
      <c r="Q98" s="39"/>
      <c r="R98" s="36">
        <v>1</v>
      </c>
      <c r="S98" s="32">
        <v>304560</v>
      </c>
      <c r="T98" s="33">
        <v>330288</v>
      </c>
      <c r="U98" s="34">
        <v>346912</v>
      </c>
      <c r="V98" s="39"/>
      <c r="W98" s="39"/>
      <c r="X98" s="40"/>
      <c r="Y98" s="40"/>
      <c r="Z98" s="40"/>
      <c r="AA98" s="40"/>
      <c r="AB98" s="41"/>
      <c r="AC98" s="41"/>
      <c r="AD98" s="41"/>
      <c r="AE98" s="41"/>
      <c r="AF98" s="40"/>
      <c r="AG98" s="40"/>
      <c r="AH98" s="40"/>
      <c r="AI98" s="40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39"/>
      <c r="BE98" s="39"/>
      <c r="BF98" s="39"/>
      <c r="BG98" s="39"/>
      <c r="BH98" s="39"/>
      <c r="BI98" s="39"/>
      <c r="BJ98" s="39"/>
      <c r="BK98" s="39"/>
      <c r="BL98" s="42">
        <v>0</v>
      </c>
      <c r="BM98" s="42">
        <v>0</v>
      </c>
      <c r="BN98" s="42">
        <v>443</v>
      </c>
      <c r="BO98" s="42">
        <v>333597</v>
      </c>
      <c r="BP98" s="35">
        <v>0</v>
      </c>
      <c r="BQ98" s="35">
        <v>0</v>
      </c>
      <c r="BR98" s="35">
        <v>993</v>
      </c>
      <c r="BS98" s="35">
        <v>323258</v>
      </c>
      <c r="BT98" s="38">
        <f t="shared" si="5"/>
        <v>1436</v>
      </c>
      <c r="BU98" s="38">
        <f t="shared" si="6"/>
        <v>468778665</v>
      </c>
      <c r="BV98" s="38">
        <f t="shared" si="7"/>
        <v>326447.53830083564</v>
      </c>
      <c r="BW98" s="38">
        <f t="shared" si="8"/>
        <v>326447.53830083564</v>
      </c>
      <c r="BX98" s="35">
        <v>0</v>
      </c>
      <c r="BY98" s="35">
        <v>0</v>
      </c>
      <c r="BZ98" s="35">
        <v>192</v>
      </c>
      <c r="CA98" s="35">
        <v>330288</v>
      </c>
    </row>
    <row r="99" spans="1:79">
      <c r="A99" s="29">
        <f t="shared" si="9"/>
        <v>98</v>
      </c>
      <c r="B99" s="30" t="s">
        <v>314</v>
      </c>
      <c r="C99" s="29" t="s">
        <v>314</v>
      </c>
      <c r="D99" s="31" t="s">
        <v>230</v>
      </c>
      <c r="E99" s="31" t="s">
        <v>607</v>
      </c>
      <c r="F99" s="31" t="s">
        <v>809</v>
      </c>
      <c r="G99" s="31" t="s">
        <v>810</v>
      </c>
      <c r="H99" s="31" t="s">
        <v>811</v>
      </c>
      <c r="I99" s="31" t="s">
        <v>812</v>
      </c>
      <c r="J99" s="31" t="s">
        <v>552</v>
      </c>
      <c r="K99" s="31" t="s">
        <v>813</v>
      </c>
      <c r="L99" s="31" t="s">
        <v>482</v>
      </c>
      <c r="M99" s="32">
        <v>430435</v>
      </c>
      <c r="N99" s="33">
        <v>437249</v>
      </c>
      <c r="O99" s="34">
        <v>456263</v>
      </c>
      <c r="P99" s="35">
        <v>0</v>
      </c>
      <c r="Q99" s="35">
        <v>0</v>
      </c>
      <c r="R99" s="36">
        <v>1</v>
      </c>
      <c r="S99" s="32">
        <v>430435</v>
      </c>
      <c r="T99" s="33">
        <v>437249</v>
      </c>
      <c r="U99" s="34">
        <v>456263</v>
      </c>
      <c r="V99" s="35">
        <v>0</v>
      </c>
      <c r="W99" s="35">
        <v>0</v>
      </c>
      <c r="X99" s="36">
        <v>7879</v>
      </c>
      <c r="Y99" s="36">
        <v>377819</v>
      </c>
      <c r="Z99" s="36">
        <v>3290</v>
      </c>
      <c r="AA99" s="36">
        <v>406063</v>
      </c>
      <c r="AB99" s="37">
        <v>6936</v>
      </c>
      <c r="AC99" s="37">
        <v>433770</v>
      </c>
      <c r="AD99" s="37">
        <v>4290</v>
      </c>
      <c r="AE99" s="37">
        <v>426851</v>
      </c>
      <c r="AF99" s="36">
        <v>5223</v>
      </c>
      <c r="AG99" s="36">
        <v>401335</v>
      </c>
      <c r="AH99" s="36">
        <v>4458</v>
      </c>
      <c r="AI99" s="36">
        <v>369056</v>
      </c>
      <c r="AJ99" s="37">
        <v>6005</v>
      </c>
      <c r="AK99" s="37">
        <v>375203</v>
      </c>
      <c r="AL99" s="37">
        <v>5063</v>
      </c>
      <c r="AM99" s="37">
        <v>368638</v>
      </c>
      <c r="AN99" s="37">
        <v>1064</v>
      </c>
      <c r="AO99" s="37">
        <v>391473</v>
      </c>
      <c r="AP99" s="37">
        <v>1130</v>
      </c>
      <c r="AQ99" s="37">
        <v>375117</v>
      </c>
      <c r="AR99" s="37">
        <v>1914</v>
      </c>
      <c r="AS99" s="37">
        <v>414304</v>
      </c>
      <c r="AT99" s="37">
        <v>1092</v>
      </c>
      <c r="AU99" s="37">
        <v>381242</v>
      </c>
      <c r="AV99" s="37">
        <v>1836</v>
      </c>
      <c r="AW99" s="37">
        <v>413908</v>
      </c>
      <c r="AX99" s="37">
        <v>1448</v>
      </c>
      <c r="AY99" s="37">
        <v>383203</v>
      </c>
      <c r="AZ99" s="37">
        <v>2052</v>
      </c>
      <c r="BA99" s="37">
        <v>413434</v>
      </c>
      <c r="BB99" s="37">
        <v>2081</v>
      </c>
      <c r="BC99" s="37">
        <v>376561</v>
      </c>
      <c r="BD99" s="35">
        <v>1504</v>
      </c>
      <c r="BE99" s="35">
        <v>414789</v>
      </c>
      <c r="BF99" s="35">
        <v>1681</v>
      </c>
      <c r="BG99" s="35">
        <v>389988</v>
      </c>
      <c r="BH99" s="35">
        <v>2005</v>
      </c>
      <c r="BI99" s="35">
        <v>435150</v>
      </c>
      <c r="BJ99" s="35">
        <v>1</v>
      </c>
      <c r="BK99" s="35">
        <v>460062</v>
      </c>
      <c r="BL99" s="35">
        <v>2121</v>
      </c>
      <c r="BM99" s="35">
        <v>437242</v>
      </c>
      <c r="BN99" s="35">
        <v>0</v>
      </c>
      <c r="BO99" s="35">
        <v>0</v>
      </c>
      <c r="BP99" s="35">
        <v>7798</v>
      </c>
      <c r="BQ99" s="35">
        <v>432376</v>
      </c>
      <c r="BR99" s="35">
        <v>1682</v>
      </c>
      <c r="BS99" s="35">
        <v>390030</v>
      </c>
      <c r="BT99" s="38">
        <f t="shared" si="5"/>
        <v>16792</v>
      </c>
      <c r="BU99" s="38">
        <f t="shared" si="6"/>
        <v>6484010723</v>
      </c>
      <c r="BV99" s="38">
        <f t="shared" si="7"/>
        <v>386136.89393758931</v>
      </c>
      <c r="BW99" s="38">
        <f t="shared" si="8"/>
        <v>386136.89393758931</v>
      </c>
      <c r="BX99" s="35">
        <v>1859</v>
      </c>
      <c r="BY99" s="35">
        <v>474514</v>
      </c>
      <c r="BZ99" s="35">
        <v>0</v>
      </c>
      <c r="CA99" s="35">
        <v>0</v>
      </c>
    </row>
    <row r="100" spans="1:79">
      <c r="A100" s="29">
        <f t="shared" si="9"/>
        <v>99</v>
      </c>
      <c r="B100" s="30" t="s">
        <v>314</v>
      </c>
      <c r="C100" s="29" t="s">
        <v>314</v>
      </c>
      <c r="D100" s="31" t="s">
        <v>230</v>
      </c>
      <c r="E100" s="31" t="s">
        <v>607</v>
      </c>
      <c r="F100" s="31" t="s">
        <v>814</v>
      </c>
      <c r="G100" s="31" t="s">
        <v>810</v>
      </c>
      <c r="H100" s="31" t="s">
        <v>811</v>
      </c>
      <c r="I100" s="31" t="s">
        <v>815</v>
      </c>
      <c r="J100" s="31" t="s">
        <v>552</v>
      </c>
      <c r="K100" s="31" t="s">
        <v>813</v>
      </c>
      <c r="L100" s="31" t="s">
        <v>482</v>
      </c>
      <c r="M100" s="32">
        <v>377245</v>
      </c>
      <c r="N100" s="33">
        <v>410355</v>
      </c>
      <c r="O100" s="34">
        <v>430158</v>
      </c>
      <c r="P100" s="39"/>
      <c r="Q100" s="39"/>
      <c r="R100" s="36">
        <v>1</v>
      </c>
      <c r="S100" s="32">
        <v>377245</v>
      </c>
      <c r="T100" s="33">
        <v>410355</v>
      </c>
      <c r="U100" s="34">
        <v>430158</v>
      </c>
      <c r="V100" s="39"/>
      <c r="W100" s="39"/>
      <c r="X100" s="40"/>
      <c r="Y100" s="40"/>
      <c r="Z100" s="40"/>
      <c r="AA100" s="40"/>
      <c r="AB100" s="41"/>
      <c r="AC100" s="41"/>
      <c r="AD100" s="41"/>
      <c r="AE100" s="41"/>
      <c r="AF100" s="40"/>
      <c r="AG100" s="40"/>
      <c r="AH100" s="40"/>
      <c r="AI100" s="40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39"/>
      <c r="BE100" s="39"/>
      <c r="BF100" s="39"/>
      <c r="BG100" s="39"/>
      <c r="BH100" s="35">
        <v>0</v>
      </c>
      <c r="BI100" s="35">
        <v>0</v>
      </c>
      <c r="BJ100" s="35">
        <v>0</v>
      </c>
      <c r="BK100" s="35">
        <v>0</v>
      </c>
      <c r="BL100" s="35">
        <v>0</v>
      </c>
      <c r="BM100" s="35">
        <v>0</v>
      </c>
      <c r="BN100" s="35">
        <v>848</v>
      </c>
      <c r="BO100" s="35">
        <v>409769</v>
      </c>
      <c r="BP100" s="35">
        <v>0</v>
      </c>
      <c r="BQ100" s="35">
        <v>0</v>
      </c>
      <c r="BR100" s="35">
        <v>2430</v>
      </c>
      <c r="BS100" s="35">
        <v>410150</v>
      </c>
      <c r="BT100" s="38">
        <f t="shared" si="5"/>
        <v>3278</v>
      </c>
      <c r="BU100" s="38">
        <f t="shared" si="6"/>
        <v>1344148612</v>
      </c>
      <c r="BV100" s="38">
        <f t="shared" si="7"/>
        <v>410051.437461867</v>
      </c>
      <c r="BW100" s="38">
        <f t="shared" si="8"/>
        <v>410051.437461867</v>
      </c>
      <c r="BX100" s="35">
        <v>0</v>
      </c>
      <c r="BY100" s="35">
        <v>0</v>
      </c>
      <c r="BZ100" s="35">
        <v>1915</v>
      </c>
      <c r="CA100" s="35">
        <v>412366</v>
      </c>
    </row>
    <row r="101" spans="1:79">
      <c r="A101" s="29">
        <f t="shared" si="9"/>
        <v>100</v>
      </c>
      <c r="B101" s="30" t="s">
        <v>314</v>
      </c>
      <c r="C101" s="29" t="s">
        <v>314</v>
      </c>
      <c r="D101" s="31" t="s">
        <v>18</v>
      </c>
      <c r="E101" s="31" t="s">
        <v>893</v>
      </c>
      <c r="F101" s="31" t="s">
        <v>894</v>
      </c>
      <c r="G101" s="31" t="s">
        <v>895</v>
      </c>
      <c r="H101" s="31" t="s">
        <v>896</v>
      </c>
      <c r="I101" s="31" t="s">
        <v>897</v>
      </c>
      <c r="J101" s="31" t="s">
        <v>365</v>
      </c>
      <c r="K101" s="31" t="s">
        <v>371</v>
      </c>
      <c r="L101" s="31" t="s">
        <v>339</v>
      </c>
      <c r="M101" s="32">
        <v>47992</v>
      </c>
      <c r="N101" s="33">
        <v>65500</v>
      </c>
      <c r="O101" s="34">
        <v>80445</v>
      </c>
      <c r="P101" s="35">
        <v>0</v>
      </c>
      <c r="Q101" s="35">
        <v>0</v>
      </c>
      <c r="R101" s="36">
        <v>28</v>
      </c>
      <c r="S101" s="32">
        <v>1714</v>
      </c>
      <c r="T101" s="33">
        <v>2339.2857142857142</v>
      </c>
      <c r="U101" s="34">
        <v>2873.0357142857142</v>
      </c>
      <c r="V101" s="35">
        <v>0</v>
      </c>
      <c r="W101" s="35">
        <v>0</v>
      </c>
      <c r="X101" s="40"/>
      <c r="Y101" s="40"/>
      <c r="Z101" s="40"/>
      <c r="AA101" s="40"/>
      <c r="AB101" s="41"/>
      <c r="AC101" s="41"/>
      <c r="AD101" s="41"/>
      <c r="AE101" s="41"/>
      <c r="AF101" s="40"/>
      <c r="AG101" s="40"/>
      <c r="AH101" s="40"/>
      <c r="AI101" s="40"/>
      <c r="AJ101" s="37">
        <v>490</v>
      </c>
      <c r="AK101" s="37">
        <v>58935</v>
      </c>
      <c r="AL101" s="37">
        <v>0</v>
      </c>
      <c r="AM101" s="37">
        <v>0</v>
      </c>
      <c r="AN101" s="37">
        <v>1012</v>
      </c>
      <c r="AO101" s="37">
        <v>59600</v>
      </c>
      <c r="AP101" s="37">
        <v>0</v>
      </c>
      <c r="AQ101" s="37">
        <v>0</v>
      </c>
      <c r="AR101" s="37">
        <v>1641</v>
      </c>
      <c r="AS101" s="37">
        <v>61442</v>
      </c>
      <c r="AT101" s="37">
        <v>0</v>
      </c>
      <c r="AU101" s="37">
        <v>0</v>
      </c>
      <c r="AV101" s="37">
        <v>2008</v>
      </c>
      <c r="AW101" s="37">
        <v>61442</v>
      </c>
      <c r="AX101" s="37">
        <v>0</v>
      </c>
      <c r="AY101" s="37">
        <v>0</v>
      </c>
      <c r="AZ101" s="37">
        <v>1539</v>
      </c>
      <c r="BA101" s="37">
        <v>61935</v>
      </c>
      <c r="BB101" s="37">
        <v>0</v>
      </c>
      <c r="BC101" s="37">
        <v>0</v>
      </c>
      <c r="BD101" s="35">
        <v>2423</v>
      </c>
      <c r="BE101" s="35">
        <v>64139</v>
      </c>
      <c r="BF101" s="35">
        <v>0</v>
      </c>
      <c r="BG101" s="35">
        <v>0</v>
      </c>
      <c r="BH101" s="35">
        <v>2832</v>
      </c>
      <c r="BI101" s="35">
        <v>65500</v>
      </c>
      <c r="BJ101" s="35">
        <v>0</v>
      </c>
      <c r="BK101" s="35">
        <v>0</v>
      </c>
      <c r="BL101" s="35">
        <v>3003</v>
      </c>
      <c r="BM101" s="35">
        <v>65401</v>
      </c>
      <c r="BN101" s="35">
        <v>0</v>
      </c>
      <c r="BO101" s="35">
        <v>0</v>
      </c>
      <c r="BP101" s="35">
        <v>10862</v>
      </c>
      <c r="BQ101" s="35">
        <v>66445</v>
      </c>
      <c r="BR101" s="35">
        <v>0</v>
      </c>
      <c r="BS101" s="35">
        <v>0</v>
      </c>
      <c r="BT101" s="38">
        <f t="shared" si="5"/>
        <v>19120</v>
      </c>
      <c r="BU101" s="38">
        <f t="shared" si="6"/>
        <v>1103687355</v>
      </c>
      <c r="BV101" s="38">
        <f t="shared" si="7"/>
        <v>57724.234048117156</v>
      </c>
      <c r="BW101" s="38">
        <f t="shared" si="8"/>
        <v>2061.5797874327554</v>
      </c>
      <c r="BX101" s="35">
        <v>3367</v>
      </c>
      <c r="BY101" s="35">
        <v>71637</v>
      </c>
      <c r="BZ101" s="35">
        <v>0</v>
      </c>
      <c r="CA101" s="35">
        <v>0</v>
      </c>
    </row>
    <row r="102" spans="1:79">
      <c r="A102" s="29">
        <f t="shared" si="9"/>
        <v>101</v>
      </c>
      <c r="B102" s="30" t="s">
        <v>314</v>
      </c>
      <c r="C102" s="29" t="s">
        <v>314</v>
      </c>
      <c r="D102" s="31" t="s">
        <v>18</v>
      </c>
      <c r="E102" s="31" t="s">
        <v>893</v>
      </c>
      <c r="F102" s="31" t="s">
        <v>898</v>
      </c>
      <c r="G102" s="31" t="s">
        <v>899</v>
      </c>
      <c r="H102" s="31" t="s">
        <v>900</v>
      </c>
      <c r="I102" s="31" t="s">
        <v>901</v>
      </c>
      <c r="J102" s="31" t="s">
        <v>358</v>
      </c>
      <c r="K102" s="31" t="s">
        <v>371</v>
      </c>
      <c r="L102" s="31" t="s">
        <v>339</v>
      </c>
      <c r="M102" s="32">
        <v>47992</v>
      </c>
      <c r="N102" s="33">
        <v>64712</v>
      </c>
      <c r="O102" s="34">
        <v>73807</v>
      </c>
      <c r="P102" s="35">
        <v>0</v>
      </c>
      <c r="Q102" s="35">
        <v>0</v>
      </c>
      <c r="R102" s="36">
        <v>28</v>
      </c>
      <c r="S102" s="32">
        <v>1714</v>
      </c>
      <c r="T102" s="33">
        <v>2311.1428571428573</v>
      </c>
      <c r="U102" s="34">
        <v>2635.9642857142858</v>
      </c>
      <c r="V102" s="35">
        <v>0</v>
      </c>
      <c r="W102" s="35">
        <v>0</v>
      </c>
      <c r="X102" s="43"/>
      <c r="Y102" s="43"/>
      <c r="Z102" s="43"/>
      <c r="AA102" s="43"/>
      <c r="AB102" s="43"/>
      <c r="AC102" s="43"/>
      <c r="AD102" s="43"/>
      <c r="AE102" s="43"/>
      <c r="AF102" s="40"/>
      <c r="AG102" s="40"/>
      <c r="AH102" s="40"/>
      <c r="AI102" s="40"/>
      <c r="AJ102" s="37">
        <v>485</v>
      </c>
      <c r="AK102" s="37">
        <v>58924</v>
      </c>
      <c r="AL102" s="37">
        <v>0</v>
      </c>
      <c r="AM102" s="37">
        <v>0</v>
      </c>
      <c r="AN102" s="37">
        <v>788</v>
      </c>
      <c r="AO102" s="37">
        <v>59463</v>
      </c>
      <c r="AP102" s="37">
        <v>0</v>
      </c>
      <c r="AQ102" s="37">
        <v>0</v>
      </c>
      <c r="AR102" s="37">
        <v>1311</v>
      </c>
      <c r="AS102" s="37">
        <v>61047</v>
      </c>
      <c r="AT102" s="37">
        <v>0</v>
      </c>
      <c r="AU102" s="37">
        <v>0</v>
      </c>
      <c r="AV102" s="37">
        <v>1311</v>
      </c>
      <c r="AW102" s="37">
        <v>61317</v>
      </c>
      <c r="AX102" s="37">
        <v>0</v>
      </c>
      <c r="AY102" s="37">
        <v>0</v>
      </c>
      <c r="AZ102" s="37">
        <v>1029</v>
      </c>
      <c r="BA102" s="37">
        <v>61697</v>
      </c>
      <c r="BB102" s="37">
        <v>0</v>
      </c>
      <c r="BC102" s="37">
        <v>0</v>
      </c>
      <c r="BD102" s="35">
        <v>1541</v>
      </c>
      <c r="BE102" s="35">
        <v>63545</v>
      </c>
      <c r="BF102" s="35">
        <v>0</v>
      </c>
      <c r="BG102" s="35">
        <v>0</v>
      </c>
      <c r="BH102" s="35">
        <v>1735</v>
      </c>
      <c r="BI102" s="35">
        <v>64712</v>
      </c>
      <c r="BJ102" s="35">
        <v>0</v>
      </c>
      <c r="BK102" s="35">
        <v>0</v>
      </c>
      <c r="BL102" s="35">
        <v>1627</v>
      </c>
      <c r="BM102" s="35">
        <v>65490</v>
      </c>
      <c r="BN102" s="35">
        <v>0</v>
      </c>
      <c r="BO102" s="35">
        <v>0</v>
      </c>
      <c r="BP102" s="35">
        <v>7547</v>
      </c>
      <c r="BQ102" s="35">
        <v>66734</v>
      </c>
      <c r="BR102" s="35">
        <v>0</v>
      </c>
      <c r="BS102" s="35">
        <v>0</v>
      </c>
      <c r="BT102" s="38">
        <f t="shared" si="5"/>
        <v>12450</v>
      </c>
      <c r="BU102" s="38">
        <f t="shared" si="6"/>
        <v>722534134</v>
      </c>
      <c r="BV102" s="38">
        <f t="shared" si="7"/>
        <v>58034.870200803212</v>
      </c>
      <c r="BW102" s="38">
        <f t="shared" si="8"/>
        <v>2072.6739357429719</v>
      </c>
      <c r="BX102" s="35">
        <v>2310</v>
      </c>
      <c r="BY102" s="35">
        <v>71438</v>
      </c>
      <c r="BZ102" s="35">
        <v>0</v>
      </c>
      <c r="CA102" s="35">
        <v>0</v>
      </c>
    </row>
    <row r="103" spans="1:79">
      <c r="A103" s="29">
        <f t="shared" si="9"/>
        <v>102</v>
      </c>
      <c r="B103" s="30" t="s">
        <v>314</v>
      </c>
      <c r="C103" s="29" t="s">
        <v>314</v>
      </c>
      <c r="D103" s="31" t="s">
        <v>18</v>
      </c>
      <c r="E103" s="31" t="s">
        <v>893</v>
      </c>
      <c r="F103" s="31" t="s">
        <v>902</v>
      </c>
      <c r="G103" s="31" t="s">
        <v>903</v>
      </c>
      <c r="H103" s="31" t="s">
        <v>904</v>
      </c>
      <c r="I103" s="31" t="s">
        <v>905</v>
      </c>
      <c r="J103" s="31" t="s">
        <v>358</v>
      </c>
      <c r="K103" s="31" t="s">
        <v>506</v>
      </c>
      <c r="L103" s="31" t="s">
        <v>397</v>
      </c>
      <c r="M103" s="32">
        <v>46292</v>
      </c>
      <c r="N103" s="33">
        <v>57166</v>
      </c>
      <c r="O103" s="34">
        <v>65182</v>
      </c>
      <c r="P103" s="35">
        <v>0</v>
      </c>
      <c r="Q103" s="35">
        <v>0</v>
      </c>
      <c r="R103" s="36">
        <v>28</v>
      </c>
      <c r="S103" s="32">
        <v>1653.2857142857142</v>
      </c>
      <c r="T103" s="33">
        <v>2041.6428571428571</v>
      </c>
      <c r="U103" s="34">
        <v>2327.9285714285716</v>
      </c>
      <c r="V103" s="35">
        <v>0</v>
      </c>
      <c r="W103" s="35">
        <v>0</v>
      </c>
      <c r="X103" s="36">
        <v>2606</v>
      </c>
      <c r="Y103" s="36">
        <v>39000</v>
      </c>
      <c r="Z103" s="36">
        <v>24</v>
      </c>
      <c r="AA103" s="36">
        <v>39000</v>
      </c>
      <c r="AB103" s="37">
        <v>27878</v>
      </c>
      <c r="AC103" s="37">
        <v>40170</v>
      </c>
      <c r="AD103" s="37">
        <v>43</v>
      </c>
      <c r="AE103" s="37">
        <v>40170</v>
      </c>
      <c r="AF103" s="36">
        <v>45981</v>
      </c>
      <c r="AG103" s="36">
        <v>41053</v>
      </c>
      <c r="AH103" s="36">
        <v>129</v>
      </c>
      <c r="AI103" s="36">
        <v>40562</v>
      </c>
      <c r="AJ103" s="37">
        <v>52434</v>
      </c>
      <c r="AK103" s="37">
        <v>43141</v>
      </c>
      <c r="AL103" s="37">
        <v>103</v>
      </c>
      <c r="AM103" s="37">
        <v>41896</v>
      </c>
      <c r="AN103" s="37">
        <v>11332</v>
      </c>
      <c r="AO103" s="37">
        <v>45370</v>
      </c>
      <c r="AP103" s="37">
        <v>37</v>
      </c>
      <c r="AQ103" s="37">
        <v>42503</v>
      </c>
      <c r="AR103" s="37">
        <v>16556</v>
      </c>
      <c r="AS103" s="37">
        <v>45329</v>
      </c>
      <c r="AT103" s="37">
        <v>32</v>
      </c>
      <c r="AU103" s="37">
        <v>42516</v>
      </c>
      <c r="AV103" s="37">
        <v>9386</v>
      </c>
      <c r="AW103" s="37">
        <v>45766</v>
      </c>
      <c r="AX103" s="37">
        <v>22</v>
      </c>
      <c r="AY103" s="37">
        <v>43000</v>
      </c>
      <c r="AZ103" s="37">
        <v>16812</v>
      </c>
      <c r="BA103" s="37">
        <v>47266</v>
      </c>
      <c r="BB103" s="37">
        <v>74</v>
      </c>
      <c r="BC103" s="37">
        <v>42420</v>
      </c>
      <c r="BD103" s="35">
        <v>11974</v>
      </c>
      <c r="BE103" s="35">
        <v>52327</v>
      </c>
      <c r="BF103" s="35">
        <v>38</v>
      </c>
      <c r="BG103" s="35">
        <v>45407</v>
      </c>
      <c r="BH103" s="35">
        <v>11151</v>
      </c>
      <c r="BI103" s="35">
        <v>52761</v>
      </c>
      <c r="BJ103" s="35">
        <v>25</v>
      </c>
      <c r="BK103" s="35">
        <v>44594</v>
      </c>
      <c r="BL103" s="35">
        <v>12926</v>
      </c>
      <c r="BM103" s="35">
        <v>54477</v>
      </c>
      <c r="BN103" s="35">
        <v>172</v>
      </c>
      <c r="BO103" s="35">
        <v>49115</v>
      </c>
      <c r="BP103" s="35">
        <v>46948</v>
      </c>
      <c r="BQ103" s="35">
        <v>54145</v>
      </c>
      <c r="BR103" s="35">
        <v>344</v>
      </c>
      <c r="BS103" s="35">
        <v>47482</v>
      </c>
      <c r="BT103" s="38">
        <f t="shared" si="5"/>
        <v>83578</v>
      </c>
      <c r="BU103" s="38">
        <f t="shared" si="6"/>
        <v>3862193278</v>
      </c>
      <c r="BV103" s="38">
        <f t="shared" si="7"/>
        <v>46210.644882624612</v>
      </c>
      <c r="BW103" s="38">
        <f t="shared" si="8"/>
        <v>1650.3801743794504</v>
      </c>
      <c r="BX103" s="35">
        <v>11900</v>
      </c>
      <c r="BY103" s="35">
        <v>48647</v>
      </c>
      <c r="BZ103" s="35">
        <v>43</v>
      </c>
      <c r="CA103" s="35">
        <v>34824</v>
      </c>
    </row>
    <row r="104" spans="1:79">
      <c r="A104" s="29">
        <f t="shared" si="9"/>
        <v>103</v>
      </c>
      <c r="B104" s="30" t="s">
        <v>314</v>
      </c>
      <c r="C104" s="29" t="s">
        <v>314</v>
      </c>
      <c r="D104" s="31" t="s">
        <v>18</v>
      </c>
      <c r="E104" s="31" t="s">
        <v>893</v>
      </c>
      <c r="F104" s="31" t="s">
        <v>906</v>
      </c>
      <c r="G104" s="31" t="s">
        <v>907</v>
      </c>
      <c r="H104" s="31" t="s">
        <v>908</v>
      </c>
      <c r="I104" s="31" t="s">
        <v>905</v>
      </c>
      <c r="J104" s="31" t="s">
        <v>365</v>
      </c>
      <c r="K104" s="31" t="s">
        <v>506</v>
      </c>
      <c r="L104" s="31" t="s">
        <v>388</v>
      </c>
      <c r="M104" s="32">
        <v>27761</v>
      </c>
      <c r="N104" s="33">
        <v>50676</v>
      </c>
      <c r="O104" s="34">
        <v>56561</v>
      </c>
      <c r="P104" s="35">
        <v>0</v>
      </c>
      <c r="Q104" s="35">
        <v>0</v>
      </c>
      <c r="R104" s="36">
        <v>28</v>
      </c>
      <c r="S104" s="32">
        <v>991.46428571428567</v>
      </c>
      <c r="T104" s="33">
        <v>1809.8571428571429</v>
      </c>
      <c r="U104" s="34">
        <v>2020.0357142857142</v>
      </c>
      <c r="V104" s="35">
        <v>0</v>
      </c>
      <c r="W104" s="35">
        <v>0</v>
      </c>
      <c r="X104" s="36">
        <v>51</v>
      </c>
      <c r="Y104" s="36">
        <v>30871</v>
      </c>
      <c r="Z104" s="36">
        <v>0</v>
      </c>
      <c r="AA104" s="36">
        <v>0</v>
      </c>
      <c r="AB104" s="37">
        <v>25914</v>
      </c>
      <c r="AC104" s="37">
        <v>30181</v>
      </c>
      <c r="AD104" s="37">
        <v>0</v>
      </c>
      <c r="AE104" s="37">
        <v>0</v>
      </c>
      <c r="AF104" s="36">
        <v>43597</v>
      </c>
      <c r="AG104" s="36">
        <v>32720</v>
      </c>
      <c r="AH104" s="36">
        <v>0</v>
      </c>
      <c r="AI104" s="36">
        <v>0</v>
      </c>
      <c r="AJ104" s="37">
        <v>35863</v>
      </c>
      <c r="AK104" s="37">
        <v>39246</v>
      </c>
      <c r="AL104" s="37">
        <v>60</v>
      </c>
      <c r="AM104" s="37">
        <v>25492</v>
      </c>
      <c r="AN104" s="37">
        <v>9964</v>
      </c>
      <c r="AO104" s="37">
        <v>41207</v>
      </c>
      <c r="AP104" s="37">
        <v>12</v>
      </c>
      <c r="AQ104" s="37">
        <v>26712</v>
      </c>
      <c r="AR104" s="37">
        <v>9253</v>
      </c>
      <c r="AS104" s="37">
        <v>41288</v>
      </c>
      <c r="AT104" s="37">
        <v>6</v>
      </c>
      <c r="AU104" s="37">
        <v>24630</v>
      </c>
      <c r="AV104" s="37">
        <v>9171</v>
      </c>
      <c r="AW104" s="37">
        <v>43594</v>
      </c>
      <c r="AX104" s="37">
        <v>10</v>
      </c>
      <c r="AY104" s="37">
        <v>20737</v>
      </c>
      <c r="AZ104" s="37">
        <v>8452</v>
      </c>
      <c r="BA104" s="37">
        <v>45517</v>
      </c>
      <c r="BB104" s="37">
        <v>11</v>
      </c>
      <c r="BC104" s="37">
        <v>29377</v>
      </c>
      <c r="BD104" s="35">
        <v>8992</v>
      </c>
      <c r="BE104" s="35">
        <v>46988</v>
      </c>
      <c r="BF104" s="35">
        <v>55</v>
      </c>
      <c r="BG104" s="35">
        <v>25489</v>
      </c>
      <c r="BH104" s="35">
        <v>9301</v>
      </c>
      <c r="BI104" s="35">
        <v>48401</v>
      </c>
      <c r="BJ104" s="35">
        <v>105</v>
      </c>
      <c r="BK104" s="35">
        <v>26247</v>
      </c>
      <c r="BL104" s="35">
        <v>7883</v>
      </c>
      <c r="BM104" s="35">
        <v>48682</v>
      </c>
      <c r="BN104" s="35">
        <v>102</v>
      </c>
      <c r="BO104" s="35">
        <v>27782</v>
      </c>
      <c r="BP104" s="35">
        <v>35225</v>
      </c>
      <c r="BQ104" s="35">
        <v>48688</v>
      </c>
      <c r="BR104" s="35">
        <v>484</v>
      </c>
      <c r="BS104" s="35">
        <v>27179</v>
      </c>
      <c r="BT104" s="38">
        <f t="shared" si="5"/>
        <v>62147</v>
      </c>
      <c r="BU104" s="38">
        <f t="shared" si="6"/>
        <v>2569174917</v>
      </c>
      <c r="BV104" s="38">
        <f t="shared" si="7"/>
        <v>41340.288622137836</v>
      </c>
      <c r="BW104" s="38">
        <f t="shared" si="8"/>
        <v>1476.4388793620656</v>
      </c>
      <c r="BX104" s="35">
        <v>9558</v>
      </c>
      <c r="BY104" s="35">
        <v>50676</v>
      </c>
      <c r="BZ104" s="35">
        <v>154</v>
      </c>
      <c r="CA104" s="35">
        <v>27683</v>
      </c>
    </row>
    <row r="105" spans="1:79">
      <c r="BT105" s="47">
        <f>SUM(BT2:BT104)</f>
        <v>18468356</v>
      </c>
      <c r="BU105" s="47">
        <f>SUM(BU2:BU104)</f>
        <v>320083815831</v>
      </c>
      <c r="BV105" s="47">
        <f>BU105/BT105</f>
        <v>17331.473133342242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A70"/>
  <sheetViews>
    <sheetView topLeftCell="A20" workbookViewId="0">
      <selection activeCell="H41" sqref="H41"/>
    </sheetView>
  </sheetViews>
  <sheetFormatPr baseColWidth="10" defaultRowHeight="12.75"/>
  <cols>
    <col min="1" max="1" width="4.42578125" style="29" customWidth="1"/>
    <col min="2" max="2" width="5.28515625" style="30" customWidth="1"/>
    <col min="3" max="3" width="5.5703125" style="29" customWidth="1"/>
    <col min="4" max="4" width="39.42578125" style="28" customWidth="1"/>
    <col min="5" max="6" width="11.42578125" style="28"/>
    <col min="7" max="7" width="18.28515625" style="28" customWidth="1"/>
    <col min="8" max="8" width="32.85546875" style="28" customWidth="1"/>
    <col min="9" max="9" width="13.42578125" style="28" customWidth="1"/>
    <col min="10" max="10" width="12.42578125" style="28" customWidth="1"/>
    <col min="11" max="11" width="14.140625" style="28" customWidth="1"/>
    <col min="12" max="12" width="18.7109375" style="28" customWidth="1"/>
    <col min="13" max="16384" width="11.42578125" style="28"/>
  </cols>
  <sheetData>
    <row r="1" spans="1:79">
      <c r="A1" s="26" t="s">
        <v>233</v>
      </c>
      <c r="B1" s="27" t="s">
        <v>236</v>
      </c>
      <c r="C1" s="26" t="s">
        <v>237</v>
      </c>
      <c r="D1" s="26" t="s">
        <v>238</v>
      </c>
      <c r="E1" s="26" t="s">
        <v>239</v>
      </c>
      <c r="F1" s="26" t="s">
        <v>240</v>
      </c>
      <c r="G1" s="26" t="s">
        <v>241</v>
      </c>
      <c r="H1" s="26" t="s">
        <v>242</v>
      </c>
      <c r="I1" s="26" t="s">
        <v>243</v>
      </c>
      <c r="J1" s="26" t="s">
        <v>244</v>
      </c>
      <c r="K1" s="26" t="s">
        <v>245</v>
      </c>
      <c r="L1" s="26" t="s">
        <v>246</v>
      </c>
      <c r="M1" s="26" t="s">
        <v>247</v>
      </c>
      <c r="N1" s="26" t="s">
        <v>248</v>
      </c>
      <c r="O1" s="26" t="s">
        <v>249</v>
      </c>
      <c r="P1" s="26" t="s">
        <v>250</v>
      </c>
      <c r="Q1" s="26" t="s">
        <v>251</v>
      </c>
      <c r="R1" s="26" t="s">
        <v>252</v>
      </c>
      <c r="S1" s="26" t="s">
        <v>253</v>
      </c>
      <c r="T1" s="26" t="s">
        <v>254</v>
      </c>
      <c r="U1" s="26" t="s">
        <v>255</v>
      </c>
      <c r="V1" s="26" t="s">
        <v>256</v>
      </c>
      <c r="W1" s="26" t="s">
        <v>257</v>
      </c>
      <c r="X1" s="26" t="s">
        <v>258</v>
      </c>
      <c r="Y1" s="26" t="s">
        <v>259</v>
      </c>
      <c r="Z1" s="26" t="s">
        <v>260</v>
      </c>
      <c r="AA1" s="26" t="s">
        <v>261</v>
      </c>
      <c r="AB1" s="26" t="s">
        <v>262</v>
      </c>
      <c r="AC1" s="26" t="s">
        <v>263</v>
      </c>
      <c r="AD1" s="26" t="s">
        <v>264</v>
      </c>
      <c r="AE1" s="26" t="s">
        <v>265</v>
      </c>
      <c r="AF1" s="26" t="s">
        <v>266</v>
      </c>
      <c r="AG1" s="26" t="s">
        <v>267</v>
      </c>
      <c r="AH1" s="26" t="s">
        <v>268</v>
      </c>
      <c r="AI1" s="26" t="s">
        <v>269</v>
      </c>
      <c r="AJ1" s="26" t="s">
        <v>270</v>
      </c>
      <c r="AK1" s="26" t="s">
        <v>271</v>
      </c>
      <c r="AL1" s="26" t="s">
        <v>272</v>
      </c>
      <c r="AM1" s="26" t="s">
        <v>273</v>
      </c>
      <c r="AN1" s="26" t="s">
        <v>274</v>
      </c>
      <c r="AO1" s="26" t="s">
        <v>275</v>
      </c>
      <c r="AP1" s="26" t="s">
        <v>276</v>
      </c>
      <c r="AQ1" s="26" t="s">
        <v>277</v>
      </c>
      <c r="AR1" s="26" t="s">
        <v>278</v>
      </c>
      <c r="AS1" s="26" t="s">
        <v>279</v>
      </c>
      <c r="AT1" s="26" t="s">
        <v>280</v>
      </c>
      <c r="AU1" s="26" t="s">
        <v>281</v>
      </c>
      <c r="AV1" s="26" t="s">
        <v>282</v>
      </c>
      <c r="AW1" s="26" t="s">
        <v>283</v>
      </c>
      <c r="AX1" s="26" t="s">
        <v>284</v>
      </c>
      <c r="AY1" s="26" t="s">
        <v>285</v>
      </c>
      <c r="AZ1" s="26" t="s">
        <v>286</v>
      </c>
      <c r="BA1" s="26" t="s">
        <v>287</v>
      </c>
      <c r="BB1" s="26" t="s">
        <v>288</v>
      </c>
      <c r="BC1" s="26" t="s">
        <v>289</v>
      </c>
      <c r="BD1" s="26" t="s">
        <v>290</v>
      </c>
      <c r="BE1" s="26" t="s">
        <v>291</v>
      </c>
      <c r="BF1" s="26" t="s">
        <v>292</v>
      </c>
      <c r="BG1" s="26" t="s">
        <v>293</v>
      </c>
      <c r="BH1" s="26" t="s">
        <v>294</v>
      </c>
      <c r="BI1" s="26" t="s">
        <v>295</v>
      </c>
      <c r="BJ1" s="26" t="s">
        <v>296</v>
      </c>
      <c r="BK1" s="26" t="s">
        <v>297</v>
      </c>
      <c r="BL1" s="26" t="s">
        <v>298</v>
      </c>
      <c r="BM1" s="26" t="s">
        <v>299</v>
      </c>
      <c r="BN1" s="26" t="s">
        <v>300</v>
      </c>
      <c r="BO1" s="26" t="s">
        <v>301</v>
      </c>
      <c r="BP1" s="26" t="s">
        <v>302</v>
      </c>
      <c r="BQ1" s="26" t="s">
        <v>303</v>
      </c>
      <c r="BR1" s="26" t="s">
        <v>304</v>
      </c>
      <c r="BS1" s="26" t="s">
        <v>305</v>
      </c>
      <c r="BT1" s="26" t="s">
        <v>306</v>
      </c>
      <c r="BU1" s="26" t="s">
        <v>307</v>
      </c>
      <c r="BV1" s="26" t="s">
        <v>308</v>
      </c>
      <c r="BW1" s="26" t="s">
        <v>309</v>
      </c>
      <c r="BX1" s="26" t="s">
        <v>310</v>
      </c>
      <c r="BY1" s="26" t="s">
        <v>311</v>
      </c>
      <c r="BZ1" s="26" t="s">
        <v>312</v>
      </c>
      <c r="CA1" s="26" t="s">
        <v>313</v>
      </c>
    </row>
    <row r="2" spans="1:79">
      <c r="A2" s="29">
        <v>1</v>
      </c>
      <c r="B2" s="30" t="s">
        <v>314</v>
      </c>
      <c r="C2" s="29" t="s">
        <v>315</v>
      </c>
      <c r="D2" s="31" t="s">
        <v>316</v>
      </c>
      <c r="E2" s="31" t="s">
        <v>317</v>
      </c>
      <c r="F2" s="31" t="s">
        <v>318</v>
      </c>
      <c r="G2" s="31" t="s">
        <v>319</v>
      </c>
      <c r="H2" s="31" t="s">
        <v>320</v>
      </c>
      <c r="I2" s="31" t="s">
        <v>321</v>
      </c>
      <c r="J2" s="31" t="s">
        <v>322</v>
      </c>
      <c r="K2" s="31" t="s">
        <v>323</v>
      </c>
      <c r="L2" s="31" t="s">
        <v>324</v>
      </c>
      <c r="M2" s="32">
        <v>18727</v>
      </c>
      <c r="N2" s="33">
        <v>20789</v>
      </c>
      <c r="O2" s="34">
        <v>21092</v>
      </c>
      <c r="P2" s="35">
        <v>0</v>
      </c>
      <c r="Q2" s="35">
        <v>0</v>
      </c>
      <c r="R2" s="36">
        <v>1</v>
      </c>
      <c r="S2" s="32">
        <v>18727</v>
      </c>
      <c r="T2" s="33">
        <v>20789</v>
      </c>
      <c r="U2" s="34">
        <v>21092</v>
      </c>
      <c r="V2" s="35">
        <v>0</v>
      </c>
      <c r="W2" s="35">
        <v>0</v>
      </c>
      <c r="X2" s="36">
        <v>265236</v>
      </c>
      <c r="Y2" s="36">
        <v>15132</v>
      </c>
      <c r="Z2" s="36">
        <v>328</v>
      </c>
      <c r="AA2" s="36">
        <v>13270</v>
      </c>
      <c r="AB2" s="37">
        <v>445297</v>
      </c>
      <c r="AC2" s="37">
        <v>14971</v>
      </c>
      <c r="AD2" s="37">
        <v>1213</v>
      </c>
      <c r="AE2" s="37">
        <v>13284</v>
      </c>
      <c r="AF2" s="36">
        <v>361288</v>
      </c>
      <c r="AG2" s="36">
        <v>15896</v>
      </c>
      <c r="AH2" s="36">
        <v>3787</v>
      </c>
      <c r="AI2" s="36">
        <v>13651</v>
      </c>
      <c r="AJ2" s="37">
        <v>121218</v>
      </c>
      <c r="AK2" s="37">
        <v>16188</v>
      </c>
      <c r="AL2" s="37">
        <v>242</v>
      </c>
      <c r="AM2" s="37">
        <v>14014</v>
      </c>
      <c r="AN2" s="37">
        <v>33065</v>
      </c>
      <c r="AO2" s="37">
        <v>17191</v>
      </c>
      <c r="AP2" s="37">
        <v>55</v>
      </c>
      <c r="AQ2" s="37">
        <v>14700</v>
      </c>
      <c r="AR2" s="37">
        <v>39849</v>
      </c>
      <c r="AS2" s="37">
        <v>16880</v>
      </c>
      <c r="AT2" s="37">
        <v>162</v>
      </c>
      <c r="AU2" s="37">
        <v>14662</v>
      </c>
      <c r="AV2" s="37">
        <v>13144</v>
      </c>
      <c r="AW2" s="37">
        <v>19146</v>
      </c>
      <c r="AX2" s="37">
        <v>3</v>
      </c>
      <c r="AY2" s="37">
        <v>18616</v>
      </c>
      <c r="AZ2" s="37">
        <v>45950</v>
      </c>
      <c r="BA2" s="37">
        <v>18147</v>
      </c>
      <c r="BB2" s="37">
        <v>34</v>
      </c>
      <c r="BC2" s="37">
        <v>14700</v>
      </c>
      <c r="BD2" s="35">
        <v>39908</v>
      </c>
      <c r="BE2" s="35">
        <v>18611</v>
      </c>
      <c r="BF2" s="35">
        <v>116</v>
      </c>
      <c r="BG2" s="35">
        <v>16894</v>
      </c>
      <c r="BH2" s="35">
        <v>13913</v>
      </c>
      <c r="BI2" s="35">
        <v>18311</v>
      </c>
      <c r="BJ2" s="35">
        <v>0</v>
      </c>
      <c r="BK2" s="35">
        <v>0</v>
      </c>
      <c r="BL2" s="35">
        <v>11627</v>
      </c>
      <c r="BM2" s="35">
        <v>20789</v>
      </c>
      <c r="BN2" s="35">
        <v>0</v>
      </c>
      <c r="BO2" s="35">
        <v>0</v>
      </c>
      <c r="BP2" s="35">
        <v>77697</v>
      </c>
      <c r="BQ2" s="35">
        <v>19227</v>
      </c>
      <c r="BR2" s="35">
        <v>116</v>
      </c>
      <c r="BS2" s="35">
        <v>16894</v>
      </c>
      <c r="BT2" s="38">
        <f>BR2+BP2+BN2+BL2+BJ2+BH2+BF2+BD2</f>
        <v>143377</v>
      </c>
      <c r="BU2" s="38">
        <f>(BD2+BE2)+(BF2*BG2)+(BH2*BI2)+(BJ2*BK2)+(BL2*BM2)+(BN2*BO2)+(BP2*BQ2)+(BR2*BS2)</f>
        <v>1994332792</v>
      </c>
      <c r="BV2" s="38">
        <f>BU2/BT2</f>
        <v>13909.712101662051</v>
      </c>
      <c r="BW2" s="38">
        <f>BV2/R2</f>
        <v>13909.712101662051</v>
      </c>
      <c r="BX2" s="35">
        <v>11781</v>
      </c>
      <c r="BY2" s="35">
        <v>21080</v>
      </c>
      <c r="BZ2" s="35">
        <v>0</v>
      </c>
      <c r="CA2" s="35">
        <v>0</v>
      </c>
    </row>
    <row r="3" spans="1:79">
      <c r="A3" s="29">
        <f>A2+1</f>
        <v>2</v>
      </c>
      <c r="B3" s="30" t="s">
        <v>314</v>
      </c>
      <c r="C3" s="29" t="s">
        <v>315</v>
      </c>
      <c r="D3" s="31" t="s">
        <v>316</v>
      </c>
      <c r="E3" s="31" t="s">
        <v>317</v>
      </c>
      <c r="F3" s="31" t="s">
        <v>325</v>
      </c>
      <c r="G3" s="31" t="s">
        <v>319</v>
      </c>
      <c r="H3" s="31" t="s">
        <v>320</v>
      </c>
      <c r="I3" s="31" t="s">
        <v>321</v>
      </c>
      <c r="J3" s="31" t="s">
        <v>322</v>
      </c>
      <c r="K3" s="31" t="s">
        <v>326</v>
      </c>
      <c r="L3" s="31" t="s">
        <v>324</v>
      </c>
      <c r="M3" s="32">
        <v>17841</v>
      </c>
      <c r="N3" s="33">
        <v>17880</v>
      </c>
      <c r="O3" s="34">
        <v>21428</v>
      </c>
      <c r="P3" s="39"/>
      <c r="Q3" s="39"/>
      <c r="R3" s="36">
        <v>1</v>
      </c>
      <c r="S3" s="32">
        <v>17841</v>
      </c>
      <c r="T3" s="33">
        <v>17880</v>
      </c>
      <c r="U3" s="34">
        <v>21428</v>
      </c>
      <c r="V3" s="39"/>
      <c r="W3" s="39"/>
      <c r="X3" s="40"/>
      <c r="Y3" s="40"/>
      <c r="Z3" s="40"/>
      <c r="AA3" s="40"/>
      <c r="AB3" s="41"/>
      <c r="AC3" s="41"/>
      <c r="AD3" s="41"/>
      <c r="AE3" s="41"/>
      <c r="AF3" s="40"/>
      <c r="AG3" s="40"/>
      <c r="AH3" s="40"/>
      <c r="AI3" s="40"/>
      <c r="AJ3" s="37">
        <v>0</v>
      </c>
      <c r="AK3" s="37">
        <v>0</v>
      </c>
      <c r="AL3" s="37">
        <v>0</v>
      </c>
      <c r="AM3" s="37">
        <v>0</v>
      </c>
      <c r="AN3" s="37">
        <v>0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0</v>
      </c>
      <c r="AX3" s="37">
        <v>0</v>
      </c>
      <c r="AY3" s="37">
        <v>0</v>
      </c>
      <c r="AZ3" s="37">
        <v>0</v>
      </c>
      <c r="BA3" s="37">
        <v>0</v>
      </c>
      <c r="BB3" s="37">
        <v>0</v>
      </c>
      <c r="BC3" s="37">
        <v>0</v>
      </c>
      <c r="BD3" s="35">
        <v>0</v>
      </c>
      <c r="BE3" s="35">
        <v>0</v>
      </c>
      <c r="BF3" s="35">
        <v>0</v>
      </c>
      <c r="BG3" s="35">
        <v>0</v>
      </c>
      <c r="BH3" s="35">
        <v>43901</v>
      </c>
      <c r="BI3" s="35">
        <v>17904</v>
      </c>
      <c r="BJ3" s="35">
        <v>88</v>
      </c>
      <c r="BK3" s="35">
        <v>18129</v>
      </c>
      <c r="BL3" s="35">
        <v>17415</v>
      </c>
      <c r="BM3" s="35">
        <v>18007</v>
      </c>
      <c r="BN3" s="35">
        <v>71</v>
      </c>
      <c r="BO3" s="35">
        <v>17257</v>
      </c>
      <c r="BP3" s="35">
        <v>86558</v>
      </c>
      <c r="BQ3" s="35">
        <v>17918</v>
      </c>
      <c r="BR3" s="35">
        <v>247</v>
      </c>
      <c r="BS3" s="35">
        <v>17776</v>
      </c>
      <c r="BT3" s="38">
        <f t="shared" ref="BT3:BT66" si="0">BR3+BP3+BN3+BL3+BJ3+BH3+BF3+BD3</f>
        <v>148280</v>
      </c>
      <c r="BU3" s="38">
        <f t="shared" ref="BU3:BU66" si="1">(BD3+BE3)+(BF3*BG3)+(BH3*BI3)+(BJ3*BK3)+(BL3*BM3)+(BN3*BO3)+(BP3*BQ3)+(BR3*BS3)</f>
        <v>2657752924</v>
      </c>
      <c r="BV3" s="38">
        <f t="shared" ref="BV3:BV66" si="2">BU3/BT3</f>
        <v>17923.879983814404</v>
      </c>
      <c r="BW3" s="38">
        <f t="shared" ref="BW3:BW66" si="3">BV3/R3</f>
        <v>17923.879983814404</v>
      </c>
      <c r="BX3" s="35">
        <v>24320</v>
      </c>
      <c r="BY3" s="35">
        <v>18340</v>
      </c>
      <c r="BZ3" s="35">
        <v>96</v>
      </c>
      <c r="CA3" s="35">
        <v>15912</v>
      </c>
    </row>
    <row r="4" spans="1:79">
      <c r="A4" s="29">
        <f t="shared" ref="A4:A67" si="4">A3+1</f>
        <v>3</v>
      </c>
      <c r="B4" s="30" t="s">
        <v>314</v>
      </c>
      <c r="C4" s="29" t="s">
        <v>315</v>
      </c>
      <c r="D4" s="31" t="s">
        <v>316</v>
      </c>
      <c r="E4" s="31" t="s">
        <v>317</v>
      </c>
      <c r="F4" s="31" t="s">
        <v>327</v>
      </c>
      <c r="G4" s="31" t="s">
        <v>319</v>
      </c>
      <c r="H4" s="31" t="s">
        <v>320</v>
      </c>
      <c r="I4" s="31" t="s">
        <v>321</v>
      </c>
      <c r="J4" s="31" t="s">
        <v>322</v>
      </c>
      <c r="K4" s="31" t="s">
        <v>328</v>
      </c>
      <c r="L4" s="31" t="s">
        <v>324</v>
      </c>
      <c r="M4" s="32">
        <v>0</v>
      </c>
      <c r="N4" s="33">
        <v>0</v>
      </c>
      <c r="O4" s="34">
        <v>0</v>
      </c>
      <c r="P4" s="35">
        <v>0</v>
      </c>
      <c r="Q4" s="35">
        <v>0</v>
      </c>
      <c r="R4" s="36">
        <v>1</v>
      </c>
      <c r="S4" s="32">
        <v>0</v>
      </c>
      <c r="T4" s="33">
        <v>0</v>
      </c>
      <c r="U4" s="34">
        <v>0</v>
      </c>
      <c r="V4" s="35">
        <v>0</v>
      </c>
      <c r="W4" s="35">
        <v>0</v>
      </c>
      <c r="X4" s="42">
        <v>225902</v>
      </c>
      <c r="Y4" s="42">
        <v>13853</v>
      </c>
      <c r="Z4" s="42">
        <v>6822</v>
      </c>
      <c r="AA4" s="42">
        <v>7083</v>
      </c>
      <c r="AB4" s="42">
        <v>0</v>
      </c>
      <c r="AC4" s="42">
        <v>0</v>
      </c>
      <c r="AD4" s="42">
        <v>0</v>
      </c>
      <c r="AE4" s="42">
        <v>0</v>
      </c>
      <c r="AF4" s="36">
        <v>0</v>
      </c>
      <c r="AG4" s="36">
        <v>0</v>
      </c>
      <c r="AH4" s="36">
        <v>0</v>
      </c>
      <c r="AI4" s="36">
        <v>0</v>
      </c>
      <c r="AJ4" s="37">
        <v>0</v>
      </c>
      <c r="AK4" s="37">
        <v>0</v>
      </c>
      <c r="AL4" s="37">
        <v>0</v>
      </c>
      <c r="AM4" s="37">
        <v>0</v>
      </c>
      <c r="AN4" s="37">
        <v>0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>
        <v>0</v>
      </c>
      <c r="AY4" s="37">
        <v>0</v>
      </c>
      <c r="AZ4" s="37">
        <v>0</v>
      </c>
      <c r="BA4" s="37">
        <v>0</v>
      </c>
      <c r="BB4" s="37">
        <v>0</v>
      </c>
      <c r="BC4" s="37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8">
        <f t="shared" si="0"/>
        <v>0</v>
      </c>
      <c r="BU4" s="38">
        <f t="shared" si="1"/>
        <v>0</v>
      </c>
      <c r="BV4" s="38" t="e">
        <f t="shared" si="2"/>
        <v>#DIV/0!</v>
      </c>
      <c r="BW4" s="38" t="e">
        <f t="shared" si="3"/>
        <v>#DIV/0!</v>
      </c>
      <c r="BX4" s="35">
        <v>0</v>
      </c>
      <c r="BY4" s="35">
        <v>0</v>
      </c>
      <c r="BZ4" s="35">
        <v>0</v>
      </c>
      <c r="CA4" s="35">
        <v>0</v>
      </c>
    </row>
    <row r="5" spans="1:79">
      <c r="A5" s="29">
        <f t="shared" si="4"/>
        <v>4</v>
      </c>
      <c r="B5" s="30" t="s">
        <v>314</v>
      </c>
      <c r="C5" s="29" t="s">
        <v>315</v>
      </c>
      <c r="D5" s="31" t="s">
        <v>316</v>
      </c>
      <c r="E5" s="31" t="s">
        <v>317</v>
      </c>
      <c r="F5" s="31" t="s">
        <v>329</v>
      </c>
      <c r="G5" s="31" t="s">
        <v>330</v>
      </c>
      <c r="H5" s="31" t="s">
        <v>331</v>
      </c>
      <c r="I5" s="31" t="s">
        <v>332</v>
      </c>
      <c r="J5" s="31" t="s">
        <v>322</v>
      </c>
      <c r="K5" s="31" t="s">
        <v>333</v>
      </c>
      <c r="L5" s="31" t="s">
        <v>334</v>
      </c>
      <c r="M5" s="32">
        <v>11374</v>
      </c>
      <c r="N5" s="33">
        <v>12814</v>
      </c>
      <c r="O5" s="34">
        <v>13522</v>
      </c>
      <c r="P5" s="35">
        <v>0</v>
      </c>
      <c r="Q5" s="35">
        <v>0</v>
      </c>
      <c r="R5" s="36">
        <v>1</v>
      </c>
      <c r="S5" s="32">
        <v>11374</v>
      </c>
      <c r="T5" s="33">
        <v>12814</v>
      </c>
      <c r="U5" s="34">
        <v>13522</v>
      </c>
      <c r="V5" s="35">
        <v>0</v>
      </c>
      <c r="W5" s="35">
        <v>0</v>
      </c>
      <c r="X5" s="42">
        <v>8442</v>
      </c>
      <c r="Y5" s="42">
        <v>11644</v>
      </c>
      <c r="Z5" s="42">
        <v>0</v>
      </c>
      <c r="AA5" s="42">
        <v>0</v>
      </c>
      <c r="AB5" s="42">
        <v>4493</v>
      </c>
      <c r="AC5" s="42">
        <v>11965</v>
      </c>
      <c r="AD5" s="42">
        <v>0</v>
      </c>
      <c r="AE5" s="42">
        <v>0</v>
      </c>
      <c r="AF5" s="42">
        <v>2284</v>
      </c>
      <c r="AG5" s="42">
        <v>12814</v>
      </c>
      <c r="AH5" s="42">
        <v>0</v>
      </c>
      <c r="AI5" s="42">
        <v>0</v>
      </c>
      <c r="AJ5" s="42">
        <v>2061</v>
      </c>
      <c r="AK5" s="42">
        <v>14538</v>
      </c>
      <c r="AL5" s="42">
        <v>0</v>
      </c>
      <c r="AM5" s="42">
        <v>0</v>
      </c>
      <c r="AN5" s="42">
        <v>960</v>
      </c>
      <c r="AO5" s="42">
        <v>17063</v>
      </c>
      <c r="AP5" s="42">
        <v>0</v>
      </c>
      <c r="AQ5" s="42">
        <v>0</v>
      </c>
      <c r="AR5" s="42">
        <v>1078</v>
      </c>
      <c r="AS5" s="42">
        <v>17707</v>
      </c>
      <c r="AT5" s="42">
        <v>0</v>
      </c>
      <c r="AU5" s="42">
        <v>0</v>
      </c>
      <c r="AV5" s="42">
        <v>523</v>
      </c>
      <c r="AW5" s="42">
        <v>17723</v>
      </c>
      <c r="AX5" s="42">
        <v>0</v>
      </c>
      <c r="AY5" s="42">
        <v>0</v>
      </c>
      <c r="AZ5" s="42">
        <v>1100</v>
      </c>
      <c r="BA5" s="42">
        <v>17714</v>
      </c>
      <c r="BB5" s="42">
        <v>0</v>
      </c>
      <c r="BC5" s="42">
        <v>0</v>
      </c>
      <c r="BD5" s="42">
        <v>614</v>
      </c>
      <c r="BE5" s="42">
        <v>18144</v>
      </c>
      <c r="BF5" s="42">
        <v>0</v>
      </c>
      <c r="BG5" s="42">
        <v>0</v>
      </c>
      <c r="BH5" s="42">
        <v>88</v>
      </c>
      <c r="BI5" s="42">
        <v>19558</v>
      </c>
      <c r="BJ5" s="42">
        <v>0</v>
      </c>
      <c r="BK5" s="42">
        <v>0</v>
      </c>
      <c r="BL5" s="42">
        <v>786</v>
      </c>
      <c r="BM5" s="42">
        <v>19495</v>
      </c>
      <c r="BN5" s="42">
        <v>0</v>
      </c>
      <c r="BO5" s="42">
        <v>0</v>
      </c>
      <c r="BP5" s="42">
        <v>1982</v>
      </c>
      <c r="BQ5" s="42">
        <v>19083</v>
      </c>
      <c r="BR5" s="42">
        <v>0</v>
      </c>
      <c r="BS5" s="42">
        <v>0</v>
      </c>
      <c r="BT5" s="38">
        <f t="shared" si="0"/>
        <v>3470</v>
      </c>
      <c r="BU5" s="38">
        <f t="shared" si="1"/>
        <v>54885438</v>
      </c>
      <c r="BV5" s="38">
        <f t="shared" si="2"/>
        <v>15817.129106628243</v>
      </c>
      <c r="BW5" s="38">
        <f t="shared" si="3"/>
        <v>15817.129106628243</v>
      </c>
      <c r="BX5" s="42">
        <v>245</v>
      </c>
      <c r="BY5" s="42">
        <v>19599</v>
      </c>
      <c r="BZ5" s="42">
        <v>0</v>
      </c>
      <c r="CA5" s="42">
        <v>0</v>
      </c>
    </row>
    <row r="6" spans="1:79">
      <c r="A6" s="29">
        <f t="shared" si="4"/>
        <v>5</v>
      </c>
      <c r="B6" s="30" t="s">
        <v>314</v>
      </c>
      <c r="C6" s="29" t="s">
        <v>315</v>
      </c>
      <c r="D6" s="31" t="s">
        <v>316</v>
      </c>
      <c r="E6" s="31" t="s">
        <v>317</v>
      </c>
      <c r="F6" s="31" t="s">
        <v>335</v>
      </c>
      <c r="G6" s="31" t="s">
        <v>336</v>
      </c>
      <c r="H6" s="31" t="s">
        <v>337</v>
      </c>
      <c r="I6" s="31" t="s">
        <v>338</v>
      </c>
      <c r="J6" s="31" t="s">
        <v>322</v>
      </c>
      <c r="K6" s="31" t="s">
        <v>333</v>
      </c>
      <c r="L6" s="31" t="s">
        <v>339</v>
      </c>
      <c r="M6" s="32">
        <v>11242</v>
      </c>
      <c r="N6" s="33">
        <v>17543</v>
      </c>
      <c r="O6" s="34">
        <v>20929</v>
      </c>
      <c r="P6" s="35">
        <v>0</v>
      </c>
      <c r="Q6" s="35">
        <v>0</v>
      </c>
      <c r="R6" s="36">
        <v>1</v>
      </c>
      <c r="S6" s="32">
        <v>11242</v>
      </c>
      <c r="T6" s="33">
        <v>17543</v>
      </c>
      <c r="U6" s="34">
        <v>20929</v>
      </c>
      <c r="V6" s="35">
        <v>0</v>
      </c>
      <c r="W6" s="35">
        <v>0</v>
      </c>
      <c r="X6" s="40"/>
      <c r="Y6" s="40"/>
      <c r="Z6" s="40"/>
      <c r="AA6" s="40"/>
      <c r="AB6" s="41"/>
      <c r="AC6" s="41"/>
      <c r="AD6" s="41"/>
      <c r="AE6" s="41"/>
      <c r="AF6" s="36">
        <v>157331</v>
      </c>
      <c r="AG6" s="36">
        <v>11949</v>
      </c>
      <c r="AH6" s="36">
        <v>0</v>
      </c>
      <c r="AI6" s="36">
        <v>0</v>
      </c>
      <c r="AJ6" s="37">
        <v>316202</v>
      </c>
      <c r="AK6" s="37">
        <v>13402</v>
      </c>
      <c r="AL6" s="37">
        <v>63</v>
      </c>
      <c r="AM6" s="37">
        <v>10086</v>
      </c>
      <c r="AN6" s="37">
        <v>72674</v>
      </c>
      <c r="AO6" s="37">
        <v>14252</v>
      </c>
      <c r="AP6" s="37">
        <v>0</v>
      </c>
      <c r="AQ6" s="37">
        <v>0</v>
      </c>
      <c r="AR6" s="37">
        <v>78653</v>
      </c>
      <c r="AS6" s="37">
        <v>14242</v>
      </c>
      <c r="AT6" s="37">
        <v>54</v>
      </c>
      <c r="AU6" s="37">
        <v>10723</v>
      </c>
      <c r="AV6" s="37">
        <v>74972</v>
      </c>
      <c r="AW6" s="37">
        <v>15028</v>
      </c>
      <c r="AX6" s="37">
        <v>64</v>
      </c>
      <c r="AY6" s="37">
        <v>11060</v>
      </c>
      <c r="AZ6" s="37">
        <v>51818</v>
      </c>
      <c r="BA6" s="37">
        <v>15249</v>
      </c>
      <c r="BB6" s="37">
        <v>53</v>
      </c>
      <c r="BC6" s="37">
        <v>10680</v>
      </c>
      <c r="BD6" s="35">
        <v>90313</v>
      </c>
      <c r="BE6" s="35">
        <v>15725</v>
      </c>
      <c r="BF6" s="35">
        <v>236</v>
      </c>
      <c r="BG6" s="35">
        <v>10800</v>
      </c>
      <c r="BH6" s="35">
        <v>56212</v>
      </c>
      <c r="BI6" s="35">
        <v>16009</v>
      </c>
      <c r="BJ6" s="35">
        <v>251</v>
      </c>
      <c r="BK6" s="35">
        <v>11068</v>
      </c>
      <c r="BL6" s="35">
        <v>85364</v>
      </c>
      <c r="BM6" s="35">
        <v>16018</v>
      </c>
      <c r="BN6" s="35">
        <v>171</v>
      </c>
      <c r="BO6" s="35">
        <v>11058</v>
      </c>
      <c r="BP6" s="35">
        <v>276359</v>
      </c>
      <c r="BQ6" s="35">
        <v>16166</v>
      </c>
      <c r="BR6" s="35">
        <v>689</v>
      </c>
      <c r="BS6" s="35">
        <v>10981</v>
      </c>
      <c r="BT6" s="38">
        <f t="shared" si="0"/>
        <v>509595</v>
      </c>
      <c r="BU6" s="38">
        <f t="shared" si="1"/>
        <v>6749767787</v>
      </c>
      <c r="BV6" s="38">
        <f t="shared" si="2"/>
        <v>13245.357169909437</v>
      </c>
      <c r="BW6" s="38">
        <f t="shared" si="3"/>
        <v>13245.357169909437</v>
      </c>
      <c r="BX6" s="35">
        <v>67835</v>
      </c>
      <c r="BY6" s="35">
        <v>17420</v>
      </c>
      <c r="BZ6" s="35">
        <v>169</v>
      </c>
      <c r="CA6" s="35">
        <v>11398</v>
      </c>
    </row>
    <row r="7" spans="1:79">
      <c r="A7" s="29">
        <f t="shared" si="4"/>
        <v>6</v>
      </c>
      <c r="B7" s="30" t="s">
        <v>314</v>
      </c>
      <c r="C7" s="29" t="s">
        <v>315</v>
      </c>
      <c r="D7" s="31" t="s">
        <v>316</v>
      </c>
      <c r="E7" s="31" t="s">
        <v>317</v>
      </c>
      <c r="F7" s="31" t="s">
        <v>340</v>
      </c>
      <c r="G7" s="31" t="s">
        <v>336</v>
      </c>
      <c r="H7" s="31" t="s">
        <v>337</v>
      </c>
      <c r="I7" s="31" t="s">
        <v>321</v>
      </c>
      <c r="J7" s="31" t="s">
        <v>322</v>
      </c>
      <c r="K7" s="31" t="s">
        <v>341</v>
      </c>
      <c r="L7" s="31" t="s">
        <v>339</v>
      </c>
      <c r="M7" s="32">
        <v>16815</v>
      </c>
      <c r="N7" s="33">
        <v>18662</v>
      </c>
      <c r="O7" s="34">
        <v>20929</v>
      </c>
      <c r="P7" s="35">
        <v>0</v>
      </c>
      <c r="Q7" s="35">
        <v>0</v>
      </c>
      <c r="R7" s="36">
        <v>1</v>
      </c>
      <c r="S7" s="32">
        <v>16815</v>
      </c>
      <c r="T7" s="33">
        <v>18662</v>
      </c>
      <c r="U7" s="34">
        <v>20929</v>
      </c>
      <c r="V7" s="35">
        <v>0</v>
      </c>
      <c r="W7" s="35">
        <v>0</v>
      </c>
      <c r="X7" s="36">
        <v>357753</v>
      </c>
      <c r="Y7" s="36">
        <v>11185</v>
      </c>
      <c r="Z7" s="36">
        <v>0</v>
      </c>
      <c r="AA7" s="36">
        <v>0</v>
      </c>
      <c r="AB7" s="37">
        <v>310962</v>
      </c>
      <c r="AC7" s="37">
        <v>11784</v>
      </c>
      <c r="AD7" s="37">
        <v>0</v>
      </c>
      <c r="AE7" s="37">
        <v>0</v>
      </c>
      <c r="AF7" s="36">
        <v>284648</v>
      </c>
      <c r="AG7" s="36">
        <v>12540</v>
      </c>
      <c r="AH7" s="36">
        <v>0</v>
      </c>
      <c r="AI7" s="36">
        <v>0</v>
      </c>
      <c r="AJ7" s="37">
        <v>127781</v>
      </c>
      <c r="AK7" s="37">
        <v>15462</v>
      </c>
      <c r="AL7" s="37">
        <v>0</v>
      </c>
      <c r="AM7" s="37">
        <v>0</v>
      </c>
      <c r="AN7" s="37">
        <v>33874</v>
      </c>
      <c r="AO7" s="37">
        <v>16307</v>
      </c>
      <c r="AP7" s="37">
        <v>0</v>
      </c>
      <c r="AQ7" s="37">
        <v>0</v>
      </c>
      <c r="AR7" s="37">
        <v>28828</v>
      </c>
      <c r="AS7" s="37">
        <v>16607</v>
      </c>
      <c r="AT7" s="37">
        <v>0</v>
      </c>
      <c r="AU7" s="37">
        <v>0</v>
      </c>
      <c r="AV7" s="37">
        <v>31592</v>
      </c>
      <c r="AW7" s="37">
        <v>16384</v>
      </c>
      <c r="AX7" s="37">
        <v>0</v>
      </c>
      <c r="AY7" s="37">
        <v>0</v>
      </c>
      <c r="AZ7" s="37">
        <v>30349</v>
      </c>
      <c r="BA7" s="37">
        <v>17767</v>
      </c>
      <c r="BB7" s="37">
        <v>0</v>
      </c>
      <c r="BC7" s="37">
        <v>0</v>
      </c>
      <c r="BD7" s="35">
        <v>32075</v>
      </c>
      <c r="BE7" s="35">
        <v>17769</v>
      </c>
      <c r="BF7" s="35">
        <v>0</v>
      </c>
      <c r="BG7" s="35">
        <v>0</v>
      </c>
      <c r="BH7" s="35">
        <v>25891</v>
      </c>
      <c r="BI7" s="35">
        <v>18467</v>
      </c>
      <c r="BJ7" s="35">
        <v>0</v>
      </c>
      <c r="BK7" s="35">
        <v>0</v>
      </c>
      <c r="BL7" s="35">
        <v>31778</v>
      </c>
      <c r="BM7" s="35">
        <v>18657</v>
      </c>
      <c r="BN7" s="35">
        <v>0</v>
      </c>
      <c r="BO7" s="35">
        <v>0</v>
      </c>
      <c r="BP7" s="35">
        <v>117825</v>
      </c>
      <c r="BQ7" s="35">
        <v>18375</v>
      </c>
      <c r="BR7" s="35">
        <v>0</v>
      </c>
      <c r="BS7" s="35">
        <v>0</v>
      </c>
      <c r="BT7" s="38">
        <f t="shared" si="0"/>
        <v>207569</v>
      </c>
      <c r="BU7" s="38">
        <f t="shared" si="1"/>
        <v>3236095462</v>
      </c>
      <c r="BV7" s="38">
        <f t="shared" si="2"/>
        <v>15590.456484349783</v>
      </c>
      <c r="BW7" s="38">
        <f t="shared" si="3"/>
        <v>15590.456484349783</v>
      </c>
      <c r="BX7" s="35">
        <v>25106</v>
      </c>
      <c r="BY7" s="35">
        <v>20009</v>
      </c>
      <c r="BZ7" s="35">
        <v>0</v>
      </c>
      <c r="CA7" s="35">
        <v>0</v>
      </c>
    </row>
    <row r="8" spans="1:79">
      <c r="A8" s="29">
        <f t="shared" si="4"/>
        <v>7</v>
      </c>
      <c r="B8" s="30" t="s">
        <v>314</v>
      </c>
      <c r="C8" s="29" t="s">
        <v>315</v>
      </c>
      <c r="D8" s="31" t="s">
        <v>316</v>
      </c>
      <c r="E8" s="31" t="s">
        <v>317</v>
      </c>
      <c r="F8" s="31" t="s">
        <v>342</v>
      </c>
      <c r="G8" s="31" t="s">
        <v>343</v>
      </c>
      <c r="H8" s="31" t="s">
        <v>344</v>
      </c>
      <c r="I8" s="31" t="s">
        <v>345</v>
      </c>
      <c r="J8" s="31" t="s">
        <v>322</v>
      </c>
      <c r="K8" s="31" t="s">
        <v>346</v>
      </c>
      <c r="L8" s="31" t="s">
        <v>339</v>
      </c>
      <c r="M8" s="32">
        <v>0</v>
      </c>
      <c r="N8" s="33">
        <v>0</v>
      </c>
      <c r="O8" s="34">
        <v>0</v>
      </c>
      <c r="P8" s="35">
        <v>0</v>
      </c>
      <c r="Q8" s="35">
        <v>0</v>
      </c>
      <c r="R8" s="36">
        <v>1</v>
      </c>
      <c r="S8" s="32">
        <v>0</v>
      </c>
      <c r="T8" s="33">
        <v>0</v>
      </c>
      <c r="U8" s="34">
        <v>0</v>
      </c>
      <c r="V8" s="35">
        <v>0</v>
      </c>
      <c r="W8" s="35">
        <v>0</v>
      </c>
      <c r="X8" s="36">
        <v>113158</v>
      </c>
      <c r="Y8" s="36">
        <v>10665</v>
      </c>
      <c r="Z8" s="36">
        <v>0</v>
      </c>
      <c r="AA8" s="36">
        <v>0</v>
      </c>
      <c r="AB8" s="37">
        <v>124666</v>
      </c>
      <c r="AC8" s="37">
        <v>11292</v>
      </c>
      <c r="AD8" s="37">
        <v>0</v>
      </c>
      <c r="AE8" s="37">
        <v>0</v>
      </c>
      <c r="AF8" s="36">
        <v>90920</v>
      </c>
      <c r="AG8" s="36">
        <v>11744</v>
      </c>
      <c r="AH8" s="36">
        <v>0</v>
      </c>
      <c r="AI8" s="36">
        <v>0</v>
      </c>
      <c r="AJ8" s="37">
        <v>96</v>
      </c>
      <c r="AK8" s="37">
        <v>12548</v>
      </c>
      <c r="AL8" s="37">
        <v>0</v>
      </c>
      <c r="AM8" s="37">
        <v>0</v>
      </c>
      <c r="AN8" s="37">
        <v>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7">
        <v>0</v>
      </c>
      <c r="AU8" s="37">
        <v>0</v>
      </c>
      <c r="AV8" s="37">
        <v>0</v>
      </c>
      <c r="AW8" s="37">
        <v>0</v>
      </c>
      <c r="AX8" s="37">
        <v>0</v>
      </c>
      <c r="AY8" s="37">
        <v>0</v>
      </c>
      <c r="AZ8" s="37">
        <v>4</v>
      </c>
      <c r="BA8" s="37">
        <v>12726</v>
      </c>
      <c r="BB8" s="37">
        <v>0</v>
      </c>
      <c r="BC8" s="37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8">
        <f t="shared" si="0"/>
        <v>0</v>
      </c>
      <c r="BU8" s="38">
        <f t="shared" si="1"/>
        <v>0</v>
      </c>
      <c r="BV8" s="38" t="e">
        <f t="shared" si="2"/>
        <v>#DIV/0!</v>
      </c>
      <c r="BW8" s="38" t="e">
        <f t="shared" si="3"/>
        <v>#DIV/0!</v>
      </c>
      <c r="BX8" s="35">
        <v>0</v>
      </c>
      <c r="BY8" s="35">
        <v>0</v>
      </c>
      <c r="BZ8" s="35">
        <v>0</v>
      </c>
      <c r="CA8" s="35">
        <v>0</v>
      </c>
    </row>
    <row r="9" spans="1:79">
      <c r="A9" s="29">
        <f t="shared" si="4"/>
        <v>8</v>
      </c>
      <c r="B9" s="30" t="s">
        <v>314</v>
      </c>
      <c r="C9" s="29" t="s">
        <v>315</v>
      </c>
      <c r="D9" s="31" t="s">
        <v>316</v>
      </c>
      <c r="E9" s="31" t="s">
        <v>317</v>
      </c>
      <c r="F9" s="31" t="s">
        <v>347</v>
      </c>
      <c r="G9" s="31" t="s">
        <v>343</v>
      </c>
      <c r="H9" s="31" t="s">
        <v>344</v>
      </c>
      <c r="I9" s="31" t="s">
        <v>345</v>
      </c>
      <c r="J9" s="31" t="s">
        <v>348</v>
      </c>
      <c r="K9" s="31" t="s">
        <v>349</v>
      </c>
      <c r="L9" s="31" t="s">
        <v>339</v>
      </c>
      <c r="M9" s="32">
        <v>16815</v>
      </c>
      <c r="N9" s="33">
        <v>18669</v>
      </c>
      <c r="O9" s="34">
        <v>20769</v>
      </c>
      <c r="P9" s="35">
        <v>0</v>
      </c>
      <c r="Q9" s="35">
        <v>0</v>
      </c>
      <c r="R9" s="36">
        <v>1</v>
      </c>
      <c r="S9" s="32">
        <v>16815</v>
      </c>
      <c r="T9" s="33">
        <v>18669</v>
      </c>
      <c r="U9" s="34">
        <v>20769</v>
      </c>
      <c r="V9" s="35">
        <v>0</v>
      </c>
      <c r="W9" s="35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  <c r="AC9" s="37">
        <v>0</v>
      </c>
      <c r="AD9" s="37">
        <v>0</v>
      </c>
      <c r="AE9" s="37">
        <v>0</v>
      </c>
      <c r="AF9" s="36">
        <v>0</v>
      </c>
      <c r="AG9" s="36">
        <v>0</v>
      </c>
      <c r="AH9" s="36">
        <v>0</v>
      </c>
      <c r="AI9" s="36">
        <v>0</v>
      </c>
      <c r="AJ9" s="37">
        <v>88771</v>
      </c>
      <c r="AK9" s="37">
        <v>15464</v>
      </c>
      <c r="AL9" s="37">
        <v>0</v>
      </c>
      <c r="AM9" s="37">
        <v>0</v>
      </c>
      <c r="AN9" s="37">
        <v>24984</v>
      </c>
      <c r="AO9" s="37">
        <v>16333</v>
      </c>
      <c r="AP9" s="37">
        <v>0</v>
      </c>
      <c r="AQ9" s="37">
        <v>0</v>
      </c>
      <c r="AR9" s="37">
        <v>21584</v>
      </c>
      <c r="AS9" s="37">
        <v>16603</v>
      </c>
      <c r="AT9" s="37">
        <v>0</v>
      </c>
      <c r="AU9" s="37">
        <v>0</v>
      </c>
      <c r="AV9" s="37">
        <v>22660</v>
      </c>
      <c r="AW9" s="37">
        <v>16365</v>
      </c>
      <c r="AX9" s="37">
        <v>0</v>
      </c>
      <c r="AY9" s="37">
        <v>0</v>
      </c>
      <c r="AZ9" s="37">
        <v>22892</v>
      </c>
      <c r="BA9" s="37">
        <v>17735</v>
      </c>
      <c r="BB9" s="37">
        <v>0</v>
      </c>
      <c r="BC9" s="37">
        <v>0</v>
      </c>
      <c r="BD9" s="35">
        <v>24548</v>
      </c>
      <c r="BE9" s="35">
        <v>17768</v>
      </c>
      <c r="BF9" s="35">
        <v>0</v>
      </c>
      <c r="BG9" s="35">
        <v>0</v>
      </c>
      <c r="BH9" s="35">
        <v>21427</v>
      </c>
      <c r="BI9" s="35">
        <v>18455</v>
      </c>
      <c r="BJ9" s="35">
        <v>0</v>
      </c>
      <c r="BK9" s="35">
        <v>0</v>
      </c>
      <c r="BL9" s="35">
        <v>25011</v>
      </c>
      <c r="BM9" s="35">
        <v>18660</v>
      </c>
      <c r="BN9" s="35">
        <v>0</v>
      </c>
      <c r="BO9" s="35">
        <v>0</v>
      </c>
      <c r="BP9" s="35">
        <v>94477</v>
      </c>
      <c r="BQ9" s="35">
        <v>18384</v>
      </c>
      <c r="BR9" s="35">
        <v>0</v>
      </c>
      <c r="BS9" s="35">
        <v>0</v>
      </c>
      <c r="BT9" s="38">
        <f t="shared" si="0"/>
        <v>165463</v>
      </c>
      <c r="BU9" s="38">
        <f t="shared" si="1"/>
        <v>2599048029</v>
      </c>
      <c r="BV9" s="38">
        <f t="shared" si="2"/>
        <v>15707.729395695715</v>
      </c>
      <c r="BW9" s="38">
        <f t="shared" si="3"/>
        <v>15707.729395695715</v>
      </c>
      <c r="BX9" s="35">
        <v>21288</v>
      </c>
      <c r="BY9" s="35">
        <v>20109</v>
      </c>
      <c r="BZ9" s="35">
        <v>0</v>
      </c>
      <c r="CA9" s="35">
        <v>0</v>
      </c>
    </row>
    <row r="10" spans="1:79">
      <c r="A10" s="29">
        <f t="shared" si="4"/>
        <v>9</v>
      </c>
      <c r="B10" s="30" t="s">
        <v>314</v>
      </c>
      <c r="C10" s="29" t="s">
        <v>315</v>
      </c>
      <c r="D10" s="31" t="s">
        <v>316</v>
      </c>
      <c r="E10" s="31" t="s">
        <v>317</v>
      </c>
      <c r="F10" s="31" t="s">
        <v>350</v>
      </c>
      <c r="G10" s="31" t="s">
        <v>343</v>
      </c>
      <c r="H10" s="31" t="s">
        <v>344</v>
      </c>
      <c r="I10" s="31" t="s">
        <v>345</v>
      </c>
      <c r="J10" s="31" t="s">
        <v>322</v>
      </c>
      <c r="K10" s="31" t="s">
        <v>351</v>
      </c>
      <c r="L10" s="31" t="s">
        <v>339</v>
      </c>
      <c r="M10" s="32">
        <v>9990</v>
      </c>
      <c r="N10" s="33">
        <v>17527</v>
      </c>
      <c r="O10" s="34">
        <v>20769</v>
      </c>
      <c r="P10" s="35">
        <v>0</v>
      </c>
      <c r="Q10" s="35">
        <v>0</v>
      </c>
      <c r="R10" s="36">
        <v>1</v>
      </c>
      <c r="S10" s="32">
        <v>9990</v>
      </c>
      <c r="T10" s="33">
        <v>17527</v>
      </c>
      <c r="U10" s="34">
        <v>20769</v>
      </c>
      <c r="V10" s="35">
        <v>0</v>
      </c>
      <c r="W10" s="35">
        <v>0</v>
      </c>
      <c r="X10" s="40"/>
      <c r="Y10" s="40"/>
      <c r="Z10" s="40"/>
      <c r="AA10" s="40"/>
      <c r="AB10" s="41"/>
      <c r="AC10" s="41"/>
      <c r="AD10" s="41"/>
      <c r="AE10" s="41"/>
      <c r="AF10" s="36">
        <v>97166</v>
      </c>
      <c r="AG10" s="36">
        <v>11928</v>
      </c>
      <c r="AH10" s="36">
        <v>0</v>
      </c>
      <c r="AI10" s="36">
        <v>0</v>
      </c>
      <c r="AJ10" s="37">
        <v>201600</v>
      </c>
      <c r="AK10" s="37">
        <v>13382</v>
      </c>
      <c r="AL10" s="37">
        <v>0</v>
      </c>
      <c r="AM10" s="37">
        <v>0</v>
      </c>
      <c r="AN10" s="37">
        <v>48377</v>
      </c>
      <c r="AO10" s="37">
        <v>14246</v>
      </c>
      <c r="AP10" s="37">
        <v>0</v>
      </c>
      <c r="AQ10" s="37">
        <v>0</v>
      </c>
      <c r="AR10" s="37">
        <v>56034</v>
      </c>
      <c r="AS10" s="37">
        <v>14251</v>
      </c>
      <c r="AT10" s="37">
        <v>0</v>
      </c>
      <c r="AU10" s="37">
        <v>0</v>
      </c>
      <c r="AV10" s="37">
        <v>56769</v>
      </c>
      <c r="AW10" s="37">
        <v>15051</v>
      </c>
      <c r="AX10" s="37">
        <v>0</v>
      </c>
      <c r="AY10" s="37">
        <v>0</v>
      </c>
      <c r="AZ10" s="37">
        <v>34983</v>
      </c>
      <c r="BA10" s="37">
        <v>15242</v>
      </c>
      <c r="BB10" s="37">
        <v>0</v>
      </c>
      <c r="BC10" s="37">
        <v>0</v>
      </c>
      <c r="BD10" s="35">
        <v>67260</v>
      </c>
      <c r="BE10" s="35">
        <v>15730</v>
      </c>
      <c r="BF10" s="35">
        <v>0</v>
      </c>
      <c r="BG10" s="35">
        <v>0</v>
      </c>
      <c r="BH10" s="35">
        <v>46709</v>
      </c>
      <c r="BI10" s="35">
        <v>16001</v>
      </c>
      <c r="BJ10" s="35">
        <v>0</v>
      </c>
      <c r="BK10" s="35">
        <v>0</v>
      </c>
      <c r="BL10" s="35">
        <v>62545</v>
      </c>
      <c r="BM10" s="35">
        <v>16011</v>
      </c>
      <c r="BN10" s="35">
        <v>0</v>
      </c>
      <c r="BO10" s="35">
        <v>0</v>
      </c>
      <c r="BP10" s="35">
        <v>210487</v>
      </c>
      <c r="BQ10" s="35">
        <v>16164</v>
      </c>
      <c r="BR10" s="35">
        <v>0</v>
      </c>
      <c r="BS10" s="35">
        <v>0</v>
      </c>
      <c r="BT10" s="38">
        <f t="shared" si="0"/>
        <v>387001</v>
      </c>
      <c r="BU10" s="38">
        <f t="shared" si="1"/>
        <v>5151193562</v>
      </c>
      <c r="BV10" s="38">
        <f t="shared" si="2"/>
        <v>13310.543285417867</v>
      </c>
      <c r="BW10" s="38">
        <f t="shared" si="3"/>
        <v>13310.543285417867</v>
      </c>
      <c r="BX10" s="35">
        <v>55228</v>
      </c>
      <c r="BY10" s="35">
        <v>17456</v>
      </c>
      <c r="BZ10" s="35">
        <v>0</v>
      </c>
      <c r="CA10" s="35">
        <v>0</v>
      </c>
    </row>
    <row r="11" spans="1:79">
      <c r="A11" s="29">
        <f t="shared" si="4"/>
        <v>10</v>
      </c>
      <c r="B11" s="30" t="s">
        <v>314</v>
      </c>
      <c r="C11" s="29" t="s">
        <v>315</v>
      </c>
      <c r="D11" s="31" t="s">
        <v>352</v>
      </c>
      <c r="E11" s="31" t="s">
        <v>353</v>
      </c>
      <c r="F11" s="31" t="s">
        <v>354</v>
      </c>
      <c r="G11" s="31" t="s">
        <v>355</v>
      </c>
      <c r="H11" s="31" t="s">
        <v>356</v>
      </c>
      <c r="I11" s="31" t="s">
        <v>357</v>
      </c>
      <c r="J11" s="31" t="s">
        <v>358</v>
      </c>
      <c r="K11" s="31" t="s">
        <v>359</v>
      </c>
      <c r="L11" s="31" t="s">
        <v>360</v>
      </c>
      <c r="M11" s="32">
        <v>23276</v>
      </c>
      <c r="N11" s="33">
        <v>26621</v>
      </c>
      <c r="O11" s="34">
        <v>26700</v>
      </c>
      <c r="P11" s="39"/>
      <c r="Q11" s="39"/>
      <c r="R11" s="36">
        <v>21</v>
      </c>
      <c r="S11" s="32">
        <v>1108.3809523809523</v>
      </c>
      <c r="T11" s="33">
        <v>1267.6666666666667</v>
      </c>
      <c r="U11" s="34">
        <v>1271.4285714285713</v>
      </c>
      <c r="V11" s="39"/>
      <c r="W11" s="39"/>
      <c r="X11" s="40"/>
      <c r="Y11" s="40"/>
      <c r="Z11" s="40"/>
      <c r="AA11" s="40"/>
      <c r="AB11" s="41"/>
      <c r="AC11" s="41"/>
      <c r="AD11" s="41"/>
      <c r="AE11" s="41"/>
      <c r="AF11" s="40"/>
      <c r="AG11" s="40"/>
      <c r="AH11" s="40"/>
      <c r="AI11" s="40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37">
        <v>102</v>
      </c>
      <c r="BA11" s="37">
        <v>23237</v>
      </c>
      <c r="BB11" s="37">
        <v>0</v>
      </c>
      <c r="BC11" s="37">
        <v>0</v>
      </c>
      <c r="BD11" s="35">
        <v>139</v>
      </c>
      <c r="BE11" s="35">
        <v>23222</v>
      </c>
      <c r="BF11" s="35">
        <v>0</v>
      </c>
      <c r="BG11" s="35">
        <v>0</v>
      </c>
      <c r="BH11" s="35">
        <v>1548</v>
      </c>
      <c r="BI11" s="35">
        <v>26621</v>
      </c>
      <c r="BJ11" s="35">
        <v>0</v>
      </c>
      <c r="BK11" s="35">
        <v>0</v>
      </c>
      <c r="BL11" s="35">
        <v>299</v>
      </c>
      <c r="BM11" s="35">
        <v>25849</v>
      </c>
      <c r="BN11" s="35">
        <v>0</v>
      </c>
      <c r="BO11" s="35">
        <v>0</v>
      </c>
      <c r="BP11" s="35">
        <v>2337</v>
      </c>
      <c r="BQ11" s="35">
        <v>26304</v>
      </c>
      <c r="BR11" s="35">
        <v>0</v>
      </c>
      <c r="BS11" s="35">
        <v>0</v>
      </c>
      <c r="BT11" s="38">
        <f t="shared" si="0"/>
        <v>4323</v>
      </c>
      <c r="BU11" s="38">
        <f t="shared" si="1"/>
        <v>110433968</v>
      </c>
      <c r="BV11" s="38">
        <f t="shared" si="2"/>
        <v>25545.67846402961</v>
      </c>
      <c r="BW11" s="38">
        <f t="shared" si="3"/>
        <v>1216.4608792395052</v>
      </c>
      <c r="BX11" s="35">
        <v>353</v>
      </c>
      <c r="BY11" s="35">
        <v>29248</v>
      </c>
      <c r="BZ11" s="35">
        <v>0</v>
      </c>
      <c r="CA11" s="35">
        <v>0</v>
      </c>
    </row>
    <row r="12" spans="1:79">
      <c r="A12" s="29">
        <f t="shared" si="4"/>
        <v>11</v>
      </c>
      <c r="B12" s="30" t="s">
        <v>314</v>
      </c>
      <c r="C12" s="29" t="s">
        <v>315</v>
      </c>
      <c r="D12" s="31" t="s">
        <v>352</v>
      </c>
      <c r="E12" s="31" t="s">
        <v>353</v>
      </c>
      <c r="F12" s="31" t="s">
        <v>361</v>
      </c>
      <c r="G12" s="31" t="s">
        <v>362</v>
      </c>
      <c r="H12" s="31" t="s">
        <v>363</v>
      </c>
      <c r="I12" s="31" t="s">
        <v>364</v>
      </c>
      <c r="J12" s="31" t="s">
        <v>365</v>
      </c>
      <c r="K12" s="31" t="s">
        <v>359</v>
      </c>
      <c r="L12" s="31" t="s">
        <v>366</v>
      </c>
      <c r="M12" s="32">
        <v>24737</v>
      </c>
      <c r="N12" s="33">
        <v>62193</v>
      </c>
      <c r="O12" s="34">
        <v>71093</v>
      </c>
      <c r="P12" s="35">
        <v>0</v>
      </c>
      <c r="Q12" s="35">
        <v>0</v>
      </c>
      <c r="R12" s="36">
        <v>21</v>
      </c>
      <c r="S12" s="32">
        <v>1177.952380952381</v>
      </c>
      <c r="T12" s="33">
        <v>2961.5714285714284</v>
      </c>
      <c r="U12" s="34">
        <v>3385.3809523809523</v>
      </c>
      <c r="V12" s="35">
        <v>0</v>
      </c>
      <c r="W12" s="35">
        <v>0</v>
      </c>
      <c r="X12" s="42">
        <v>111364</v>
      </c>
      <c r="Y12" s="42">
        <v>45679</v>
      </c>
      <c r="Z12" s="42">
        <v>1550</v>
      </c>
      <c r="AA12" s="42">
        <v>42458</v>
      </c>
      <c r="AB12" s="42">
        <v>93563</v>
      </c>
      <c r="AC12" s="42">
        <v>46007</v>
      </c>
      <c r="AD12" s="42">
        <v>1469</v>
      </c>
      <c r="AE12" s="42">
        <v>42425</v>
      </c>
      <c r="AF12" s="42">
        <v>96687</v>
      </c>
      <c r="AG12" s="42">
        <v>47626</v>
      </c>
      <c r="AH12" s="42">
        <v>1669</v>
      </c>
      <c r="AI12" s="42">
        <v>42428</v>
      </c>
      <c r="AJ12" s="42">
        <v>56239</v>
      </c>
      <c r="AK12" s="42">
        <v>52905</v>
      </c>
      <c r="AL12" s="42">
        <v>10979</v>
      </c>
      <c r="AM12" s="42">
        <v>38822</v>
      </c>
      <c r="AN12" s="42">
        <v>19435</v>
      </c>
      <c r="AO12" s="42">
        <v>55260</v>
      </c>
      <c r="AP12" s="42">
        <v>1405</v>
      </c>
      <c r="AQ12" s="42">
        <v>37173</v>
      </c>
      <c r="AR12" s="42">
        <v>20735</v>
      </c>
      <c r="AS12" s="42">
        <v>56322</v>
      </c>
      <c r="AT12" s="42">
        <v>6432</v>
      </c>
      <c r="AU12" s="42">
        <v>34874</v>
      </c>
      <c r="AV12" s="42">
        <v>20102</v>
      </c>
      <c r="AW12" s="42">
        <v>56186</v>
      </c>
      <c r="AX12" s="42">
        <v>3861</v>
      </c>
      <c r="AY12" s="42">
        <v>35504</v>
      </c>
      <c r="AZ12" s="42">
        <v>20492</v>
      </c>
      <c r="BA12" s="42">
        <v>55936</v>
      </c>
      <c r="BB12" s="42">
        <v>4676</v>
      </c>
      <c r="BC12" s="42">
        <v>35228</v>
      </c>
      <c r="BD12" s="42">
        <v>18079</v>
      </c>
      <c r="BE12" s="42">
        <v>60204</v>
      </c>
      <c r="BF12" s="42">
        <v>10212</v>
      </c>
      <c r="BG12" s="42">
        <v>17941</v>
      </c>
      <c r="BH12" s="42">
        <v>17309</v>
      </c>
      <c r="BI12" s="42">
        <v>62362</v>
      </c>
      <c r="BJ12" s="42">
        <v>8744</v>
      </c>
      <c r="BK12" s="42">
        <v>20604</v>
      </c>
      <c r="BL12" s="42">
        <v>19839</v>
      </c>
      <c r="BM12" s="42">
        <v>62226</v>
      </c>
      <c r="BN12" s="42">
        <v>10502</v>
      </c>
      <c r="BO12" s="42">
        <v>19385</v>
      </c>
      <c r="BP12" s="42">
        <v>71563</v>
      </c>
      <c r="BQ12" s="42">
        <v>61741</v>
      </c>
      <c r="BR12" s="42">
        <v>44895</v>
      </c>
      <c r="BS12" s="42">
        <v>21134</v>
      </c>
      <c r="BT12" s="38">
        <f t="shared" si="0"/>
        <v>201143</v>
      </c>
      <c r="BU12" s="38">
        <f t="shared" si="1"/>
        <v>8248142006</v>
      </c>
      <c r="BV12" s="38">
        <f t="shared" si="2"/>
        <v>41006.358690086156</v>
      </c>
      <c r="BW12" s="38">
        <f t="shared" si="3"/>
        <v>1952.6837471469598</v>
      </c>
      <c r="BX12" s="42">
        <v>17198</v>
      </c>
      <c r="BY12" s="42">
        <v>65370</v>
      </c>
      <c r="BZ12" s="42">
        <v>6279</v>
      </c>
      <c r="CA12" s="42">
        <v>13971</v>
      </c>
    </row>
    <row r="13" spans="1:79">
      <c r="A13" s="29">
        <f t="shared" si="4"/>
        <v>12</v>
      </c>
      <c r="B13" s="30" t="s">
        <v>314</v>
      </c>
      <c r="C13" s="29" t="s">
        <v>315</v>
      </c>
      <c r="D13" s="31" t="s">
        <v>352</v>
      </c>
      <c r="E13" s="31" t="s">
        <v>353</v>
      </c>
      <c r="F13" s="31" t="s">
        <v>367</v>
      </c>
      <c r="G13" s="31" t="s">
        <v>368</v>
      </c>
      <c r="H13" s="31" t="s">
        <v>369</v>
      </c>
      <c r="I13" s="31" t="s">
        <v>370</v>
      </c>
      <c r="J13" s="31" t="s">
        <v>365</v>
      </c>
      <c r="K13" s="31" t="s">
        <v>371</v>
      </c>
      <c r="L13" s="31" t="s">
        <v>366</v>
      </c>
      <c r="M13" s="32">
        <v>41580</v>
      </c>
      <c r="N13" s="33">
        <v>49120</v>
      </c>
      <c r="O13" s="34">
        <v>54257</v>
      </c>
      <c r="P13" s="35">
        <v>0</v>
      </c>
      <c r="Q13" s="35">
        <v>0</v>
      </c>
      <c r="R13" s="36">
        <v>28</v>
      </c>
      <c r="S13" s="32">
        <v>1485</v>
      </c>
      <c r="T13" s="33">
        <v>1754.2857142857142</v>
      </c>
      <c r="U13" s="34">
        <v>1937.75</v>
      </c>
      <c r="V13" s="35">
        <v>0</v>
      </c>
      <c r="W13" s="35">
        <v>0</v>
      </c>
      <c r="X13" s="40"/>
      <c r="Y13" s="40"/>
      <c r="Z13" s="40"/>
      <c r="AA13" s="40"/>
      <c r="AB13" s="37">
        <v>0</v>
      </c>
      <c r="AC13" s="37">
        <v>0</v>
      </c>
      <c r="AD13" s="37">
        <v>0</v>
      </c>
      <c r="AE13" s="37">
        <v>0</v>
      </c>
      <c r="AF13" s="40"/>
      <c r="AG13" s="40"/>
      <c r="AH13" s="40"/>
      <c r="AI13" s="40"/>
      <c r="AJ13" s="37">
        <v>3320</v>
      </c>
      <c r="AK13" s="37">
        <v>41208</v>
      </c>
      <c r="AL13" s="37">
        <v>30</v>
      </c>
      <c r="AM13" s="37">
        <v>41580</v>
      </c>
      <c r="AN13" s="42">
        <v>2481</v>
      </c>
      <c r="AO13" s="42">
        <v>42834</v>
      </c>
      <c r="AP13" s="42">
        <v>10</v>
      </c>
      <c r="AQ13" s="42">
        <v>41580</v>
      </c>
      <c r="AR13" s="42">
        <v>3295</v>
      </c>
      <c r="AS13" s="42">
        <v>43476</v>
      </c>
      <c r="AT13" s="42">
        <v>0</v>
      </c>
      <c r="AU13" s="42">
        <v>0</v>
      </c>
      <c r="AV13" s="42">
        <v>3888</v>
      </c>
      <c r="AW13" s="42">
        <v>43414</v>
      </c>
      <c r="AX13" s="42">
        <v>18</v>
      </c>
      <c r="AY13" s="42">
        <v>41580</v>
      </c>
      <c r="AZ13" s="42">
        <v>4171</v>
      </c>
      <c r="BA13" s="42">
        <v>43318</v>
      </c>
      <c r="BB13" s="42">
        <v>0</v>
      </c>
      <c r="BC13" s="42">
        <v>0</v>
      </c>
      <c r="BD13" s="42">
        <v>3980</v>
      </c>
      <c r="BE13" s="42">
        <v>46742</v>
      </c>
      <c r="BF13" s="42">
        <v>182</v>
      </c>
      <c r="BG13" s="42">
        <v>41580</v>
      </c>
      <c r="BH13" s="42">
        <v>3641</v>
      </c>
      <c r="BI13" s="42">
        <v>49120</v>
      </c>
      <c r="BJ13" s="42">
        <v>23</v>
      </c>
      <c r="BK13" s="42">
        <v>41580</v>
      </c>
      <c r="BL13" s="42">
        <v>5062</v>
      </c>
      <c r="BM13" s="42">
        <v>48916</v>
      </c>
      <c r="BN13" s="42">
        <v>42</v>
      </c>
      <c r="BO13" s="42">
        <v>41580</v>
      </c>
      <c r="BP13" s="42">
        <v>17588</v>
      </c>
      <c r="BQ13" s="42">
        <v>48425</v>
      </c>
      <c r="BR13" s="42">
        <v>338</v>
      </c>
      <c r="BS13" s="42">
        <v>41558</v>
      </c>
      <c r="BT13" s="38">
        <f t="shared" si="0"/>
        <v>30856</v>
      </c>
      <c r="BU13" s="38">
        <f t="shared" si="1"/>
        <v>1302525198</v>
      </c>
      <c r="BV13" s="38">
        <f t="shared" si="2"/>
        <v>42213.028195488725</v>
      </c>
      <c r="BW13" s="38">
        <f t="shared" si="3"/>
        <v>1507.608149838883</v>
      </c>
      <c r="BX13" s="42">
        <v>5392</v>
      </c>
      <c r="BY13" s="42">
        <v>51799</v>
      </c>
      <c r="BZ13" s="42">
        <v>103</v>
      </c>
      <c r="CA13" s="42">
        <v>41752</v>
      </c>
    </row>
    <row r="14" spans="1:79">
      <c r="A14" s="29">
        <f t="shared" si="4"/>
        <v>13</v>
      </c>
      <c r="B14" s="30" t="s">
        <v>314</v>
      </c>
      <c r="C14" s="29" t="s">
        <v>315</v>
      </c>
      <c r="D14" s="31" t="s">
        <v>352</v>
      </c>
      <c r="E14" s="31" t="s">
        <v>353</v>
      </c>
      <c r="F14" s="31" t="s">
        <v>372</v>
      </c>
      <c r="G14" s="31" t="s">
        <v>373</v>
      </c>
      <c r="H14" s="31" t="s">
        <v>374</v>
      </c>
      <c r="I14" s="31" t="s">
        <v>375</v>
      </c>
      <c r="J14" s="31" t="s">
        <v>365</v>
      </c>
      <c r="K14" s="31" t="s">
        <v>376</v>
      </c>
      <c r="L14" s="31" t="s">
        <v>377</v>
      </c>
      <c r="M14" s="32">
        <v>0</v>
      </c>
      <c r="N14" s="33">
        <v>0</v>
      </c>
      <c r="O14" s="34">
        <v>0</v>
      </c>
      <c r="P14" s="35">
        <v>0</v>
      </c>
      <c r="Q14" s="35">
        <v>0</v>
      </c>
      <c r="R14" s="36">
        <v>21</v>
      </c>
      <c r="S14" s="32">
        <v>0</v>
      </c>
      <c r="T14" s="33">
        <v>0</v>
      </c>
      <c r="U14" s="34">
        <v>0</v>
      </c>
      <c r="V14" s="35">
        <v>0</v>
      </c>
      <c r="W14" s="35">
        <v>0</v>
      </c>
      <c r="X14" s="43"/>
      <c r="Y14" s="43"/>
      <c r="Z14" s="43"/>
      <c r="AA14" s="43"/>
      <c r="AB14" s="42">
        <v>1707</v>
      </c>
      <c r="AC14" s="42">
        <v>34330</v>
      </c>
      <c r="AD14" s="42">
        <v>10</v>
      </c>
      <c r="AE14" s="42">
        <v>21000</v>
      </c>
      <c r="AF14" s="42">
        <v>7026</v>
      </c>
      <c r="AG14" s="42">
        <v>34081</v>
      </c>
      <c r="AH14" s="42">
        <v>19696</v>
      </c>
      <c r="AI14" s="42">
        <v>12616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38">
        <f t="shared" si="0"/>
        <v>0</v>
      </c>
      <c r="BU14" s="38">
        <f t="shared" si="1"/>
        <v>0</v>
      </c>
      <c r="BV14" s="38" t="e">
        <f t="shared" si="2"/>
        <v>#DIV/0!</v>
      </c>
      <c r="BW14" s="38" t="e">
        <f t="shared" si="3"/>
        <v>#DIV/0!</v>
      </c>
      <c r="BX14" s="42">
        <v>0</v>
      </c>
      <c r="BY14" s="42">
        <v>0</v>
      </c>
      <c r="BZ14" s="42">
        <v>0</v>
      </c>
      <c r="CA14" s="42">
        <v>0</v>
      </c>
    </row>
    <row r="15" spans="1:79">
      <c r="A15" s="29">
        <f t="shared" si="4"/>
        <v>14</v>
      </c>
      <c r="B15" s="30" t="s">
        <v>314</v>
      </c>
      <c r="C15" s="29" t="s">
        <v>315</v>
      </c>
      <c r="D15" s="31" t="s">
        <v>352</v>
      </c>
      <c r="E15" s="31" t="s">
        <v>353</v>
      </c>
      <c r="F15" s="31" t="s">
        <v>378</v>
      </c>
      <c r="G15" s="31" t="s">
        <v>373</v>
      </c>
      <c r="H15" s="31" t="s">
        <v>374</v>
      </c>
      <c r="I15" s="31" t="s">
        <v>375</v>
      </c>
      <c r="J15" s="31" t="s">
        <v>365</v>
      </c>
      <c r="K15" s="31" t="s">
        <v>376</v>
      </c>
      <c r="L15" s="31" t="s">
        <v>377</v>
      </c>
      <c r="M15" s="32">
        <v>13994</v>
      </c>
      <c r="N15" s="33">
        <v>44077</v>
      </c>
      <c r="O15" s="34">
        <v>53397</v>
      </c>
      <c r="P15" s="35">
        <v>0</v>
      </c>
      <c r="Q15" s="35">
        <v>0</v>
      </c>
      <c r="R15" s="36">
        <v>21</v>
      </c>
      <c r="S15" s="32">
        <v>666.38095238095241</v>
      </c>
      <c r="T15" s="33">
        <v>2098.9047619047619</v>
      </c>
      <c r="U15" s="34">
        <v>2542.7142857142858</v>
      </c>
      <c r="V15" s="35">
        <v>0</v>
      </c>
      <c r="W15" s="35">
        <v>0</v>
      </c>
      <c r="X15" s="40"/>
      <c r="Y15" s="40"/>
      <c r="Z15" s="40"/>
      <c r="AA15" s="40"/>
      <c r="AB15" s="37">
        <v>0</v>
      </c>
      <c r="AC15" s="37">
        <v>0</v>
      </c>
      <c r="AD15" s="37">
        <v>0</v>
      </c>
      <c r="AE15" s="37">
        <v>0</v>
      </c>
      <c r="AF15" s="36">
        <v>0</v>
      </c>
      <c r="AG15" s="36">
        <v>0</v>
      </c>
      <c r="AH15" s="36">
        <v>0</v>
      </c>
      <c r="AI15" s="36">
        <v>0</v>
      </c>
      <c r="AJ15" s="37">
        <v>14346</v>
      </c>
      <c r="AK15" s="37">
        <v>36196</v>
      </c>
      <c r="AL15" s="37">
        <v>23632</v>
      </c>
      <c r="AM15" s="37">
        <v>12865</v>
      </c>
      <c r="AN15" s="37">
        <v>2309</v>
      </c>
      <c r="AO15" s="37">
        <v>38218</v>
      </c>
      <c r="AP15" s="37">
        <v>5888</v>
      </c>
      <c r="AQ15" s="37">
        <v>12648</v>
      </c>
      <c r="AR15" s="37">
        <v>4203</v>
      </c>
      <c r="AS15" s="37">
        <v>38177</v>
      </c>
      <c r="AT15" s="37">
        <v>1030</v>
      </c>
      <c r="AU15" s="37">
        <v>12730</v>
      </c>
      <c r="AV15" s="37">
        <v>3608</v>
      </c>
      <c r="AW15" s="37">
        <v>39403</v>
      </c>
      <c r="AX15" s="37">
        <v>85</v>
      </c>
      <c r="AY15" s="37">
        <v>13260</v>
      </c>
      <c r="AZ15" s="42">
        <v>3596</v>
      </c>
      <c r="BA15" s="42">
        <v>42261</v>
      </c>
      <c r="BB15" s="42">
        <v>3183</v>
      </c>
      <c r="BC15" s="42">
        <v>10011</v>
      </c>
      <c r="BD15" s="35">
        <v>4111</v>
      </c>
      <c r="BE15" s="35">
        <v>42479</v>
      </c>
      <c r="BF15" s="35">
        <v>36</v>
      </c>
      <c r="BG15" s="35">
        <v>15071</v>
      </c>
      <c r="BH15" s="42">
        <v>4627</v>
      </c>
      <c r="BI15" s="42">
        <v>44077</v>
      </c>
      <c r="BJ15" s="42">
        <v>18</v>
      </c>
      <c r="BK15" s="42">
        <v>13994</v>
      </c>
      <c r="BL15" s="42">
        <v>2798</v>
      </c>
      <c r="BM15" s="42">
        <v>44306</v>
      </c>
      <c r="BN15" s="42">
        <v>26</v>
      </c>
      <c r="BO15" s="42">
        <v>13324</v>
      </c>
      <c r="BP15" s="35">
        <v>15060</v>
      </c>
      <c r="BQ15" s="35">
        <v>43699</v>
      </c>
      <c r="BR15" s="35">
        <v>231</v>
      </c>
      <c r="BS15" s="35">
        <v>14281</v>
      </c>
      <c r="BT15" s="38">
        <f t="shared" si="0"/>
        <v>26907</v>
      </c>
      <c r="BU15" s="38">
        <f t="shared" si="1"/>
        <v>990505780</v>
      </c>
      <c r="BV15" s="38">
        <f t="shared" si="2"/>
        <v>36812.19682610473</v>
      </c>
      <c r="BW15" s="38">
        <f t="shared" si="3"/>
        <v>1752.9617536240348</v>
      </c>
      <c r="BX15" s="42">
        <v>2895</v>
      </c>
      <c r="BY15" s="42">
        <v>44249</v>
      </c>
      <c r="BZ15" s="42">
        <v>91</v>
      </c>
      <c r="CA15" s="42">
        <v>12688</v>
      </c>
    </row>
    <row r="16" spans="1:79">
      <c r="A16" s="29">
        <f t="shared" si="4"/>
        <v>15</v>
      </c>
      <c r="B16" s="30" t="s">
        <v>314</v>
      </c>
      <c r="C16" s="29" t="s">
        <v>315</v>
      </c>
      <c r="D16" s="31" t="s">
        <v>352</v>
      </c>
      <c r="E16" s="31" t="s">
        <v>353</v>
      </c>
      <c r="F16" s="31" t="s">
        <v>379</v>
      </c>
      <c r="G16" s="31" t="s">
        <v>380</v>
      </c>
      <c r="H16" s="31" t="s">
        <v>381</v>
      </c>
      <c r="I16" s="31" t="s">
        <v>370</v>
      </c>
      <c r="J16" s="31" t="s">
        <v>365</v>
      </c>
      <c r="K16" s="31" t="s">
        <v>371</v>
      </c>
      <c r="L16" s="31" t="s">
        <v>377</v>
      </c>
      <c r="M16" s="32">
        <v>19196</v>
      </c>
      <c r="N16" s="33">
        <v>41874</v>
      </c>
      <c r="O16" s="34">
        <v>49538</v>
      </c>
      <c r="P16" s="35">
        <v>0</v>
      </c>
      <c r="Q16" s="35">
        <v>0</v>
      </c>
      <c r="R16" s="36">
        <v>28</v>
      </c>
      <c r="S16" s="32">
        <v>685.57142857142856</v>
      </c>
      <c r="T16" s="33">
        <v>1495.5</v>
      </c>
      <c r="U16" s="34">
        <v>1769.2142857142858</v>
      </c>
      <c r="V16" s="35">
        <v>0</v>
      </c>
      <c r="W16" s="35">
        <v>0</v>
      </c>
      <c r="X16" s="43"/>
      <c r="Y16" s="43"/>
      <c r="Z16" s="43"/>
      <c r="AA16" s="43"/>
      <c r="AB16" s="42">
        <v>432</v>
      </c>
      <c r="AC16" s="42">
        <v>35333</v>
      </c>
      <c r="AD16" s="42">
        <v>0</v>
      </c>
      <c r="AE16" s="42">
        <v>0</v>
      </c>
      <c r="AF16" s="42">
        <v>6438</v>
      </c>
      <c r="AG16" s="42">
        <v>34389</v>
      </c>
      <c r="AH16" s="42">
        <v>86</v>
      </c>
      <c r="AI16" s="42">
        <v>22009</v>
      </c>
      <c r="AJ16" s="42">
        <v>10481</v>
      </c>
      <c r="AK16" s="42">
        <v>36458</v>
      </c>
      <c r="AL16" s="42">
        <v>24</v>
      </c>
      <c r="AM16" s="42">
        <v>20567</v>
      </c>
      <c r="AN16" s="42">
        <v>1780</v>
      </c>
      <c r="AO16" s="42">
        <v>38550</v>
      </c>
      <c r="AP16" s="42">
        <v>0</v>
      </c>
      <c r="AQ16" s="42">
        <v>0</v>
      </c>
      <c r="AR16" s="42">
        <v>3055</v>
      </c>
      <c r="AS16" s="42">
        <v>38234</v>
      </c>
      <c r="AT16" s="42">
        <v>37</v>
      </c>
      <c r="AU16" s="42">
        <v>23048</v>
      </c>
      <c r="AV16" s="42">
        <v>2916</v>
      </c>
      <c r="AW16" s="42">
        <v>39473</v>
      </c>
      <c r="AX16" s="42">
        <v>43</v>
      </c>
      <c r="AY16" s="42">
        <v>18029</v>
      </c>
      <c r="AZ16" s="42">
        <v>2516</v>
      </c>
      <c r="BA16" s="42">
        <v>40604</v>
      </c>
      <c r="BB16" s="42">
        <v>22</v>
      </c>
      <c r="BC16" s="42">
        <v>20045</v>
      </c>
      <c r="BD16" s="42">
        <v>3554</v>
      </c>
      <c r="BE16" s="42">
        <v>40296</v>
      </c>
      <c r="BF16" s="42">
        <v>60</v>
      </c>
      <c r="BG16" s="42">
        <v>19453</v>
      </c>
      <c r="BH16" s="42">
        <v>4141</v>
      </c>
      <c r="BI16" s="42">
        <v>41874</v>
      </c>
      <c r="BJ16" s="42">
        <v>52</v>
      </c>
      <c r="BK16" s="42">
        <v>19196</v>
      </c>
      <c r="BL16" s="42">
        <v>2695</v>
      </c>
      <c r="BM16" s="42">
        <v>42145</v>
      </c>
      <c r="BN16" s="42">
        <v>5</v>
      </c>
      <c r="BO16" s="42">
        <v>16240</v>
      </c>
      <c r="BP16" s="42">
        <v>14245</v>
      </c>
      <c r="BQ16" s="42">
        <v>41616</v>
      </c>
      <c r="BR16" s="42">
        <v>134</v>
      </c>
      <c r="BS16" s="42">
        <v>18968</v>
      </c>
      <c r="BT16" s="38">
        <f t="shared" si="0"/>
        <v>24886</v>
      </c>
      <c r="BU16" s="38">
        <f t="shared" si="1"/>
        <v>884633063</v>
      </c>
      <c r="BV16" s="38">
        <f t="shared" si="2"/>
        <v>35547.418749497709</v>
      </c>
      <c r="BW16" s="38">
        <f t="shared" si="3"/>
        <v>1269.5506696249181</v>
      </c>
      <c r="BX16" s="42">
        <v>2549</v>
      </c>
      <c r="BY16" s="42">
        <v>42596</v>
      </c>
      <c r="BZ16" s="42">
        <v>13</v>
      </c>
      <c r="CA16" s="42">
        <v>19511</v>
      </c>
    </row>
    <row r="17" spans="1:79">
      <c r="A17" s="29">
        <f t="shared" si="4"/>
        <v>16</v>
      </c>
      <c r="B17" s="30" t="s">
        <v>314</v>
      </c>
      <c r="C17" s="29" t="s">
        <v>315</v>
      </c>
      <c r="D17" s="31" t="s">
        <v>352</v>
      </c>
      <c r="E17" s="31" t="s">
        <v>353</v>
      </c>
      <c r="F17" s="31" t="s">
        <v>382</v>
      </c>
      <c r="G17" s="31" t="s">
        <v>383</v>
      </c>
      <c r="H17" s="31" t="s">
        <v>384</v>
      </c>
      <c r="I17" s="31" t="s">
        <v>385</v>
      </c>
      <c r="J17" s="31" t="s">
        <v>386</v>
      </c>
      <c r="K17" s="31" t="s">
        <v>387</v>
      </c>
      <c r="L17" s="31" t="s">
        <v>388</v>
      </c>
      <c r="M17" s="32">
        <v>25185</v>
      </c>
      <c r="N17" s="33">
        <v>45997</v>
      </c>
      <c r="O17" s="34">
        <v>51230</v>
      </c>
      <c r="P17" s="35">
        <v>0</v>
      </c>
      <c r="Q17" s="35">
        <v>0</v>
      </c>
      <c r="R17" s="36">
        <v>28</v>
      </c>
      <c r="S17" s="32">
        <v>899.46428571428567</v>
      </c>
      <c r="T17" s="33">
        <v>1642.75</v>
      </c>
      <c r="U17" s="34">
        <v>1829.6428571428571</v>
      </c>
      <c r="V17" s="35">
        <v>0</v>
      </c>
      <c r="W17" s="35">
        <v>0</v>
      </c>
      <c r="X17" s="36">
        <v>31516</v>
      </c>
      <c r="Y17" s="36">
        <v>23821</v>
      </c>
      <c r="Z17" s="36">
        <v>510</v>
      </c>
      <c r="AA17" s="36">
        <v>23065</v>
      </c>
      <c r="AB17" s="37">
        <v>82572</v>
      </c>
      <c r="AC17" s="37">
        <v>26243</v>
      </c>
      <c r="AD17" s="37">
        <v>512</v>
      </c>
      <c r="AE17" s="37">
        <v>21888</v>
      </c>
      <c r="AF17" s="36">
        <v>90774</v>
      </c>
      <c r="AG17" s="36">
        <v>29693</v>
      </c>
      <c r="AH17" s="36">
        <v>180</v>
      </c>
      <c r="AI17" s="36">
        <v>21861</v>
      </c>
      <c r="AJ17" s="37">
        <v>60166</v>
      </c>
      <c r="AK17" s="37">
        <v>35517</v>
      </c>
      <c r="AL17" s="37">
        <v>414</v>
      </c>
      <c r="AM17" s="37">
        <v>23561</v>
      </c>
      <c r="AN17" s="37">
        <v>13970</v>
      </c>
      <c r="AO17" s="37">
        <v>37285</v>
      </c>
      <c r="AP17" s="37">
        <v>236</v>
      </c>
      <c r="AQ17" s="37">
        <v>21312</v>
      </c>
      <c r="AR17" s="37">
        <v>17518</v>
      </c>
      <c r="AS17" s="37">
        <v>38473</v>
      </c>
      <c r="AT17" s="37">
        <v>194</v>
      </c>
      <c r="AU17" s="37">
        <v>21607</v>
      </c>
      <c r="AV17" s="37">
        <v>17897</v>
      </c>
      <c r="AW17" s="37">
        <v>39729</v>
      </c>
      <c r="AX17" s="37">
        <v>334</v>
      </c>
      <c r="AY17" s="37">
        <v>22329</v>
      </c>
      <c r="AZ17" s="42">
        <v>17370</v>
      </c>
      <c r="BA17" s="42">
        <v>40455</v>
      </c>
      <c r="BB17" s="42">
        <v>336</v>
      </c>
      <c r="BC17" s="42">
        <v>28926</v>
      </c>
      <c r="BD17" s="35">
        <v>19987</v>
      </c>
      <c r="BE17" s="35">
        <v>40342</v>
      </c>
      <c r="BF17" s="35">
        <v>339</v>
      </c>
      <c r="BG17" s="35">
        <v>25363</v>
      </c>
      <c r="BH17" s="35">
        <v>18601</v>
      </c>
      <c r="BI17" s="35">
        <v>40356</v>
      </c>
      <c r="BJ17" s="35">
        <v>318</v>
      </c>
      <c r="BK17" s="35">
        <v>23986</v>
      </c>
      <c r="BL17" s="42">
        <v>20849</v>
      </c>
      <c r="BM17" s="42">
        <v>40353</v>
      </c>
      <c r="BN17" s="42">
        <v>371</v>
      </c>
      <c r="BO17" s="42">
        <v>24321</v>
      </c>
      <c r="BP17" s="35">
        <v>76720</v>
      </c>
      <c r="BQ17" s="35">
        <v>41622</v>
      </c>
      <c r="BR17" s="35">
        <v>1414</v>
      </c>
      <c r="BS17" s="35">
        <v>24731</v>
      </c>
      <c r="BT17" s="38">
        <f t="shared" si="0"/>
        <v>138599</v>
      </c>
      <c r="BU17" s="38">
        <f t="shared" si="1"/>
        <v>4845500152</v>
      </c>
      <c r="BV17" s="38">
        <f t="shared" si="2"/>
        <v>34960.570797769105</v>
      </c>
      <c r="BW17" s="38">
        <f t="shared" si="3"/>
        <v>1248.5918142060395</v>
      </c>
      <c r="BX17" s="42">
        <v>17938</v>
      </c>
      <c r="BY17" s="42">
        <v>46476</v>
      </c>
      <c r="BZ17" s="42">
        <v>365</v>
      </c>
      <c r="CA17" s="42">
        <v>24282</v>
      </c>
    </row>
    <row r="18" spans="1:79">
      <c r="A18" s="29">
        <f t="shared" si="4"/>
        <v>17</v>
      </c>
      <c r="B18" s="30" t="s">
        <v>314</v>
      </c>
      <c r="C18" s="29" t="s">
        <v>315</v>
      </c>
      <c r="D18" s="31" t="s">
        <v>389</v>
      </c>
      <c r="E18" s="31" t="s">
        <v>390</v>
      </c>
      <c r="F18" s="31" t="s">
        <v>391</v>
      </c>
      <c r="G18" s="31" t="s">
        <v>392</v>
      </c>
      <c r="H18" s="31" t="s">
        <v>393</v>
      </c>
      <c r="I18" s="31" t="s">
        <v>394</v>
      </c>
      <c r="J18" s="31" t="s">
        <v>395</v>
      </c>
      <c r="K18" s="31" t="s">
        <v>396</v>
      </c>
      <c r="L18" s="31" t="s">
        <v>397</v>
      </c>
      <c r="M18" s="32">
        <v>14868</v>
      </c>
      <c r="N18" s="33">
        <v>41231</v>
      </c>
      <c r="O18" s="34">
        <v>47456</v>
      </c>
      <c r="P18" s="35">
        <v>0</v>
      </c>
      <c r="Q18" s="35">
        <v>0</v>
      </c>
      <c r="R18" s="36">
        <v>28</v>
      </c>
      <c r="S18" s="32">
        <v>531</v>
      </c>
      <c r="T18" s="33">
        <v>1472.5357142857142</v>
      </c>
      <c r="U18" s="34">
        <v>1694.8571428571429</v>
      </c>
      <c r="V18" s="35">
        <v>0</v>
      </c>
      <c r="W18" s="35">
        <v>0</v>
      </c>
      <c r="X18" s="36">
        <v>39203</v>
      </c>
      <c r="Y18" s="36">
        <v>28568</v>
      </c>
      <c r="Z18" s="36">
        <v>1149</v>
      </c>
      <c r="AA18" s="36">
        <v>12571</v>
      </c>
      <c r="AB18" s="37">
        <v>43620</v>
      </c>
      <c r="AC18" s="37">
        <v>29503</v>
      </c>
      <c r="AD18" s="37">
        <v>1348</v>
      </c>
      <c r="AE18" s="37">
        <v>12506</v>
      </c>
      <c r="AF18" s="36">
        <v>51141</v>
      </c>
      <c r="AG18" s="36">
        <v>30026</v>
      </c>
      <c r="AH18" s="36">
        <v>1907</v>
      </c>
      <c r="AI18" s="36">
        <v>12872</v>
      </c>
      <c r="AJ18" s="37">
        <v>56639</v>
      </c>
      <c r="AK18" s="37">
        <v>31177</v>
      </c>
      <c r="AL18" s="37">
        <v>3169</v>
      </c>
      <c r="AM18" s="37">
        <v>13320</v>
      </c>
      <c r="AN18" s="37">
        <v>13608</v>
      </c>
      <c r="AO18" s="37">
        <v>32798</v>
      </c>
      <c r="AP18" s="37">
        <v>814</v>
      </c>
      <c r="AQ18" s="37">
        <v>13847</v>
      </c>
      <c r="AR18" s="37">
        <v>19826</v>
      </c>
      <c r="AS18" s="37">
        <v>32732</v>
      </c>
      <c r="AT18" s="37">
        <v>629</v>
      </c>
      <c r="AU18" s="37">
        <v>13952</v>
      </c>
      <c r="AV18" s="37">
        <v>10879</v>
      </c>
      <c r="AW18" s="37">
        <v>33905</v>
      </c>
      <c r="AX18" s="37">
        <v>440</v>
      </c>
      <c r="AY18" s="37">
        <v>14582</v>
      </c>
      <c r="AZ18" s="37">
        <v>20548</v>
      </c>
      <c r="BA18" s="37">
        <v>34669</v>
      </c>
      <c r="BB18" s="37">
        <v>417</v>
      </c>
      <c r="BC18" s="37">
        <v>13806</v>
      </c>
      <c r="BD18" s="35">
        <v>14572</v>
      </c>
      <c r="BE18" s="35">
        <v>37760</v>
      </c>
      <c r="BF18" s="35">
        <v>229</v>
      </c>
      <c r="BG18" s="35">
        <v>14089</v>
      </c>
      <c r="BH18" s="35">
        <v>12986</v>
      </c>
      <c r="BI18" s="35">
        <v>38153</v>
      </c>
      <c r="BJ18" s="35">
        <v>367</v>
      </c>
      <c r="BK18" s="35">
        <v>14346</v>
      </c>
      <c r="BL18" s="35">
        <v>16549</v>
      </c>
      <c r="BM18" s="35">
        <v>39345</v>
      </c>
      <c r="BN18" s="35">
        <v>644</v>
      </c>
      <c r="BO18" s="35">
        <v>18731</v>
      </c>
      <c r="BP18" s="35">
        <v>58689</v>
      </c>
      <c r="BQ18" s="35">
        <v>39156</v>
      </c>
      <c r="BR18" s="35">
        <v>1650</v>
      </c>
      <c r="BS18" s="35">
        <v>16152</v>
      </c>
      <c r="BT18" s="38">
        <f t="shared" si="0"/>
        <v>105686</v>
      </c>
      <c r="BU18" s="38">
        <f t="shared" si="1"/>
        <v>3491859006</v>
      </c>
      <c r="BV18" s="38">
        <f t="shared" si="2"/>
        <v>33039.939121548741</v>
      </c>
      <c r="BW18" s="38">
        <f t="shared" si="3"/>
        <v>1179.997825769598</v>
      </c>
      <c r="BX18" s="35">
        <v>24397</v>
      </c>
      <c r="BY18" s="35">
        <v>34546</v>
      </c>
      <c r="BZ18" s="35">
        <v>775</v>
      </c>
      <c r="CA18" s="35">
        <v>11869</v>
      </c>
    </row>
    <row r="19" spans="1:79">
      <c r="A19" s="29">
        <f t="shared" si="4"/>
        <v>18</v>
      </c>
      <c r="B19" s="30" t="s">
        <v>314</v>
      </c>
      <c r="C19" s="29" t="s">
        <v>315</v>
      </c>
      <c r="D19" s="31" t="s">
        <v>389</v>
      </c>
      <c r="E19" s="31" t="s">
        <v>390</v>
      </c>
      <c r="F19" s="31" t="s">
        <v>398</v>
      </c>
      <c r="G19" s="31" t="s">
        <v>399</v>
      </c>
      <c r="H19" s="31" t="s">
        <v>400</v>
      </c>
      <c r="I19" s="31" t="s">
        <v>401</v>
      </c>
      <c r="J19" s="31" t="s">
        <v>365</v>
      </c>
      <c r="K19" s="31" t="s">
        <v>371</v>
      </c>
      <c r="L19" s="31" t="s">
        <v>388</v>
      </c>
      <c r="M19" s="32">
        <v>17228</v>
      </c>
      <c r="N19" s="33">
        <v>34834</v>
      </c>
      <c r="O19" s="34">
        <v>40050</v>
      </c>
      <c r="P19" s="35">
        <v>0</v>
      </c>
      <c r="Q19" s="35">
        <v>0</v>
      </c>
      <c r="R19" s="36">
        <v>28</v>
      </c>
      <c r="S19" s="32">
        <v>615.28571428571433</v>
      </c>
      <c r="T19" s="33">
        <v>1244.0714285714287</v>
      </c>
      <c r="U19" s="34">
        <v>1430.3571428571429</v>
      </c>
      <c r="V19" s="35">
        <v>0</v>
      </c>
      <c r="W19" s="35">
        <v>0</v>
      </c>
      <c r="X19" s="36">
        <v>5803</v>
      </c>
      <c r="Y19" s="36">
        <v>26120</v>
      </c>
      <c r="Z19" s="36">
        <v>159</v>
      </c>
      <c r="AA19" s="36">
        <v>19445</v>
      </c>
      <c r="AB19" s="37">
        <v>10522</v>
      </c>
      <c r="AC19" s="37">
        <v>26951</v>
      </c>
      <c r="AD19" s="37">
        <v>74</v>
      </c>
      <c r="AE19" s="37">
        <v>18772</v>
      </c>
      <c r="AF19" s="36">
        <v>11007</v>
      </c>
      <c r="AG19" s="36">
        <v>28885</v>
      </c>
      <c r="AH19" s="36">
        <v>14</v>
      </c>
      <c r="AI19" s="36">
        <v>18888</v>
      </c>
      <c r="AJ19" s="37">
        <v>7321</v>
      </c>
      <c r="AK19" s="37">
        <v>31710</v>
      </c>
      <c r="AL19" s="37">
        <v>4</v>
      </c>
      <c r="AM19" s="37">
        <v>20468</v>
      </c>
      <c r="AN19" s="37">
        <v>1709</v>
      </c>
      <c r="AO19" s="37">
        <v>33320</v>
      </c>
      <c r="AP19" s="37">
        <v>36</v>
      </c>
      <c r="AQ19" s="37">
        <v>20468</v>
      </c>
      <c r="AR19" s="37">
        <v>2203</v>
      </c>
      <c r="AS19" s="37">
        <v>33339</v>
      </c>
      <c r="AT19" s="37">
        <v>0</v>
      </c>
      <c r="AU19" s="37">
        <v>0</v>
      </c>
      <c r="AV19" s="37">
        <v>1982</v>
      </c>
      <c r="AW19" s="37">
        <v>33354</v>
      </c>
      <c r="AX19" s="37">
        <v>2</v>
      </c>
      <c r="AY19" s="37">
        <v>19824</v>
      </c>
      <c r="AZ19" s="37">
        <v>1879</v>
      </c>
      <c r="BA19" s="37">
        <v>33481</v>
      </c>
      <c r="BB19" s="37">
        <v>2</v>
      </c>
      <c r="BC19" s="37">
        <v>18424</v>
      </c>
      <c r="BD19" s="35">
        <v>2180</v>
      </c>
      <c r="BE19" s="35">
        <v>34095</v>
      </c>
      <c r="BF19" s="35">
        <v>0</v>
      </c>
      <c r="BG19" s="35">
        <v>0</v>
      </c>
      <c r="BH19" s="35">
        <v>2460</v>
      </c>
      <c r="BI19" s="35">
        <v>34834</v>
      </c>
      <c r="BJ19" s="35">
        <v>11</v>
      </c>
      <c r="BK19" s="35">
        <v>17228</v>
      </c>
      <c r="BL19" s="35">
        <v>1907</v>
      </c>
      <c r="BM19" s="35">
        <v>35045</v>
      </c>
      <c r="BN19" s="35">
        <v>10</v>
      </c>
      <c r="BO19" s="35">
        <v>22524</v>
      </c>
      <c r="BP19" s="35">
        <v>8420</v>
      </c>
      <c r="BQ19" s="35">
        <v>34732</v>
      </c>
      <c r="BR19" s="35">
        <v>24</v>
      </c>
      <c r="BS19" s="35">
        <v>20377</v>
      </c>
      <c r="BT19" s="38">
        <f t="shared" si="0"/>
        <v>15012</v>
      </c>
      <c r="BU19" s="38">
        <f t="shared" si="1"/>
        <v>445905966</v>
      </c>
      <c r="BV19" s="38">
        <f t="shared" si="2"/>
        <v>29703.301758593127</v>
      </c>
      <c r="BW19" s="38">
        <f t="shared" si="3"/>
        <v>1060.8322056640402</v>
      </c>
      <c r="BX19" s="35">
        <v>2662</v>
      </c>
      <c r="BY19" s="35">
        <v>34820</v>
      </c>
      <c r="BZ19" s="35">
        <v>7</v>
      </c>
      <c r="CA19" s="35">
        <v>18976</v>
      </c>
    </row>
    <row r="20" spans="1:79">
      <c r="A20" s="29">
        <f t="shared" si="4"/>
        <v>19</v>
      </c>
      <c r="B20" s="30" t="s">
        <v>314</v>
      </c>
      <c r="C20" s="29" t="s">
        <v>315</v>
      </c>
      <c r="D20" s="31" t="s">
        <v>402</v>
      </c>
      <c r="E20" s="31" t="s">
        <v>403</v>
      </c>
      <c r="F20" s="31" t="s">
        <v>404</v>
      </c>
      <c r="G20" s="31" t="s">
        <v>405</v>
      </c>
      <c r="H20" s="31" t="s">
        <v>406</v>
      </c>
      <c r="I20" s="31" t="s">
        <v>407</v>
      </c>
      <c r="J20" s="31" t="s">
        <v>358</v>
      </c>
      <c r="K20" s="31" t="s">
        <v>376</v>
      </c>
      <c r="L20" s="31" t="s">
        <v>366</v>
      </c>
      <c r="M20" s="32">
        <v>47624</v>
      </c>
      <c r="N20" s="33">
        <v>49394</v>
      </c>
      <c r="O20" s="34">
        <v>53595</v>
      </c>
      <c r="P20" s="35">
        <v>0</v>
      </c>
      <c r="Q20" s="35">
        <v>0</v>
      </c>
      <c r="R20" s="36">
        <v>21</v>
      </c>
      <c r="S20" s="32">
        <v>2267.8095238095239</v>
      </c>
      <c r="T20" s="33">
        <v>2352.0952380952381</v>
      </c>
      <c r="U20" s="34">
        <v>2552.1428571428573</v>
      </c>
      <c r="V20" s="35">
        <v>0</v>
      </c>
      <c r="W20" s="35">
        <v>0</v>
      </c>
      <c r="X20" s="36">
        <v>7045</v>
      </c>
      <c r="Y20" s="36">
        <v>43949</v>
      </c>
      <c r="Z20" s="36">
        <v>0</v>
      </c>
      <c r="AA20" s="36">
        <v>0</v>
      </c>
      <c r="AB20" s="37">
        <v>2489</v>
      </c>
      <c r="AC20" s="37">
        <v>47624</v>
      </c>
      <c r="AD20" s="37">
        <v>6</v>
      </c>
      <c r="AE20" s="37">
        <v>49394</v>
      </c>
      <c r="AF20" s="36">
        <v>0</v>
      </c>
      <c r="AG20" s="36">
        <v>0</v>
      </c>
      <c r="AH20" s="36">
        <v>0</v>
      </c>
      <c r="AI20" s="36">
        <v>0</v>
      </c>
      <c r="AJ20" s="37">
        <v>0</v>
      </c>
      <c r="AK20" s="37">
        <v>0</v>
      </c>
      <c r="AL20" s="37">
        <v>0</v>
      </c>
      <c r="AM20" s="37">
        <v>0</v>
      </c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39"/>
      <c r="BE20" s="39"/>
      <c r="BF20" s="39"/>
      <c r="BG20" s="39"/>
      <c r="BH20" s="35">
        <v>0</v>
      </c>
      <c r="BI20" s="35">
        <v>0</v>
      </c>
      <c r="BJ20" s="35">
        <v>0</v>
      </c>
      <c r="BK20" s="35">
        <v>0</v>
      </c>
      <c r="BL20" s="39"/>
      <c r="BM20" s="39"/>
      <c r="BN20" s="39"/>
      <c r="BO20" s="39"/>
      <c r="BP20" s="35">
        <v>0</v>
      </c>
      <c r="BQ20" s="35">
        <v>0</v>
      </c>
      <c r="BR20" s="35">
        <v>0</v>
      </c>
      <c r="BS20" s="35">
        <v>0</v>
      </c>
      <c r="BT20" s="38">
        <f t="shared" si="0"/>
        <v>0</v>
      </c>
      <c r="BU20" s="38">
        <f t="shared" si="1"/>
        <v>0</v>
      </c>
      <c r="BV20" s="38" t="e">
        <f t="shared" si="2"/>
        <v>#DIV/0!</v>
      </c>
      <c r="BW20" s="38" t="e">
        <f t="shared" si="3"/>
        <v>#DIV/0!</v>
      </c>
      <c r="BX20" s="39"/>
      <c r="BY20" s="39"/>
      <c r="BZ20" s="39"/>
      <c r="CA20" s="39"/>
    </row>
    <row r="21" spans="1:79">
      <c r="A21" s="29">
        <f t="shared" si="4"/>
        <v>20</v>
      </c>
      <c r="B21" s="30" t="s">
        <v>314</v>
      </c>
      <c r="C21" s="29" t="s">
        <v>315</v>
      </c>
      <c r="D21" s="31" t="s">
        <v>402</v>
      </c>
      <c r="E21" s="31" t="s">
        <v>403</v>
      </c>
      <c r="F21" s="31" t="s">
        <v>408</v>
      </c>
      <c r="G21" s="31" t="s">
        <v>409</v>
      </c>
      <c r="H21" s="31" t="s">
        <v>410</v>
      </c>
      <c r="I21" s="31" t="s">
        <v>411</v>
      </c>
      <c r="J21" s="31" t="s">
        <v>395</v>
      </c>
      <c r="K21" s="31" t="s">
        <v>412</v>
      </c>
      <c r="L21" s="31" t="s">
        <v>397</v>
      </c>
      <c r="M21" s="32">
        <v>39920</v>
      </c>
      <c r="N21" s="33">
        <v>52395</v>
      </c>
      <c r="O21" s="34">
        <v>46808</v>
      </c>
      <c r="P21" s="35">
        <v>0</v>
      </c>
      <c r="Q21" s="35">
        <v>0</v>
      </c>
      <c r="R21" s="36">
        <v>22</v>
      </c>
      <c r="S21" s="32">
        <v>1814.5454545454545</v>
      </c>
      <c r="T21" s="33">
        <v>2381.590909090909</v>
      </c>
      <c r="U21" s="34">
        <v>2127.6363636363635</v>
      </c>
      <c r="V21" s="35">
        <v>0</v>
      </c>
      <c r="W21" s="35">
        <v>0</v>
      </c>
      <c r="X21" s="36">
        <v>4570</v>
      </c>
      <c r="Y21" s="36">
        <v>45378</v>
      </c>
      <c r="Z21" s="36">
        <v>89</v>
      </c>
      <c r="AA21" s="36">
        <v>41368</v>
      </c>
      <c r="AB21" s="37">
        <v>3931</v>
      </c>
      <c r="AC21" s="37">
        <v>46844</v>
      </c>
      <c r="AD21" s="37">
        <v>142</v>
      </c>
      <c r="AE21" s="37">
        <v>43175</v>
      </c>
      <c r="AF21" s="36">
        <v>4914</v>
      </c>
      <c r="AG21" s="36">
        <v>40211</v>
      </c>
      <c r="AH21" s="36">
        <v>38</v>
      </c>
      <c r="AI21" s="36">
        <v>43172</v>
      </c>
      <c r="AJ21" s="37">
        <v>8178</v>
      </c>
      <c r="AK21" s="37">
        <v>39504</v>
      </c>
      <c r="AL21" s="37">
        <v>15</v>
      </c>
      <c r="AM21" s="37">
        <v>33972</v>
      </c>
      <c r="AN21" s="37">
        <v>628</v>
      </c>
      <c r="AO21" s="37">
        <v>53825</v>
      </c>
      <c r="AP21" s="37">
        <v>2</v>
      </c>
      <c r="AQ21" s="37">
        <v>34200</v>
      </c>
      <c r="AR21" s="37">
        <v>646</v>
      </c>
      <c r="AS21" s="37">
        <v>53830</v>
      </c>
      <c r="AT21" s="37">
        <v>0</v>
      </c>
      <c r="AU21" s="37">
        <v>0</v>
      </c>
      <c r="AV21" s="37">
        <v>587</v>
      </c>
      <c r="AW21" s="37">
        <v>55061</v>
      </c>
      <c r="AX21" s="37">
        <v>0</v>
      </c>
      <c r="AY21" s="37">
        <v>0</v>
      </c>
      <c r="AZ21" s="37">
        <v>597</v>
      </c>
      <c r="BA21" s="37">
        <v>56517</v>
      </c>
      <c r="BB21" s="37">
        <v>6</v>
      </c>
      <c r="BC21" s="37">
        <v>37700</v>
      </c>
      <c r="BD21" s="35">
        <v>717</v>
      </c>
      <c r="BE21" s="35">
        <v>56534</v>
      </c>
      <c r="BF21" s="35">
        <v>0</v>
      </c>
      <c r="BG21" s="35">
        <v>0</v>
      </c>
      <c r="BH21" s="35">
        <v>584</v>
      </c>
      <c r="BI21" s="35">
        <v>52395</v>
      </c>
      <c r="BJ21" s="35">
        <v>0</v>
      </c>
      <c r="BK21" s="35">
        <v>0</v>
      </c>
      <c r="BL21" s="35">
        <v>488</v>
      </c>
      <c r="BM21" s="35">
        <v>40473</v>
      </c>
      <c r="BN21" s="35">
        <v>0</v>
      </c>
      <c r="BO21" s="35">
        <v>0</v>
      </c>
      <c r="BP21" s="35">
        <v>1871</v>
      </c>
      <c r="BQ21" s="35">
        <v>50325</v>
      </c>
      <c r="BR21" s="35">
        <v>0</v>
      </c>
      <c r="BS21" s="35">
        <v>0</v>
      </c>
      <c r="BT21" s="38">
        <f t="shared" si="0"/>
        <v>3660</v>
      </c>
      <c r="BU21" s="38">
        <f t="shared" si="1"/>
        <v>144564830</v>
      </c>
      <c r="BV21" s="38">
        <f t="shared" si="2"/>
        <v>39498.587431693988</v>
      </c>
      <c r="BW21" s="38">
        <f t="shared" si="3"/>
        <v>1795.3903378042721</v>
      </c>
      <c r="BX21" s="35">
        <v>0</v>
      </c>
      <c r="BY21" s="35">
        <v>0</v>
      </c>
      <c r="BZ21" s="35">
        <v>0</v>
      </c>
      <c r="CA21" s="35">
        <v>0</v>
      </c>
    </row>
    <row r="22" spans="1:79">
      <c r="A22" s="29">
        <f t="shared" si="4"/>
        <v>21</v>
      </c>
      <c r="B22" s="30" t="s">
        <v>314</v>
      </c>
      <c r="C22" s="29" t="s">
        <v>315</v>
      </c>
      <c r="D22" s="31" t="s">
        <v>402</v>
      </c>
      <c r="E22" s="31" t="s">
        <v>403</v>
      </c>
      <c r="F22" s="31" t="s">
        <v>413</v>
      </c>
      <c r="G22" s="31" t="s">
        <v>414</v>
      </c>
      <c r="H22" s="31" t="s">
        <v>415</v>
      </c>
      <c r="I22" s="31" t="s">
        <v>416</v>
      </c>
      <c r="J22" s="31" t="s">
        <v>365</v>
      </c>
      <c r="K22" s="31" t="s">
        <v>376</v>
      </c>
      <c r="L22" s="31" t="s">
        <v>397</v>
      </c>
      <c r="M22" s="32">
        <v>5023</v>
      </c>
      <c r="N22" s="33">
        <v>10437</v>
      </c>
      <c r="O22" s="34">
        <v>13450</v>
      </c>
      <c r="P22" s="35">
        <v>0</v>
      </c>
      <c r="Q22" s="35">
        <v>0</v>
      </c>
      <c r="R22" s="36">
        <v>21</v>
      </c>
      <c r="S22" s="32">
        <v>239.1904761904762</v>
      </c>
      <c r="T22" s="33">
        <v>497</v>
      </c>
      <c r="U22" s="34">
        <v>640.47619047619048</v>
      </c>
      <c r="V22" s="35">
        <v>0</v>
      </c>
      <c r="W22" s="35">
        <v>0</v>
      </c>
      <c r="X22" s="42">
        <v>14057</v>
      </c>
      <c r="Y22" s="42">
        <v>10508</v>
      </c>
      <c r="Z22" s="42">
        <v>767</v>
      </c>
      <c r="AA22" s="42">
        <v>4824</v>
      </c>
      <c r="AB22" s="42">
        <v>12507</v>
      </c>
      <c r="AC22" s="42">
        <v>11302</v>
      </c>
      <c r="AD22" s="42">
        <v>538</v>
      </c>
      <c r="AE22" s="42">
        <v>4639</v>
      </c>
      <c r="AF22" s="42">
        <v>20954</v>
      </c>
      <c r="AG22" s="42">
        <v>7892</v>
      </c>
      <c r="AH22" s="42">
        <v>571</v>
      </c>
      <c r="AI22" s="42">
        <v>4817</v>
      </c>
      <c r="AJ22" s="42">
        <v>12394</v>
      </c>
      <c r="AK22" s="42">
        <v>10437</v>
      </c>
      <c r="AL22" s="42">
        <v>902</v>
      </c>
      <c r="AM22" s="42">
        <v>5023</v>
      </c>
      <c r="AN22" s="42">
        <v>0</v>
      </c>
      <c r="AO22" s="42">
        <v>0</v>
      </c>
      <c r="AP22" s="42">
        <v>367</v>
      </c>
      <c r="AQ22" s="42">
        <v>5623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312</v>
      </c>
      <c r="BA22" s="42">
        <v>9868</v>
      </c>
      <c r="BB22" s="42">
        <v>40</v>
      </c>
      <c r="BC22" s="42">
        <v>5350</v>
      </c>
      <c r="BD22" s="42">
        <v>101</v>
      </c>
      <c r="BE22" s="42">
        <v>14513</v>
      </c>
      <c r="BF22" s="42">
        <v>0</v>
      </c>
      <c r="BG22" s="42">
        <v>0</v>
      </c>
      <c r="BH22" s="42">
        <v>145</v>
      </c>
      <c r="BI22" s="42">
        <v>14513</v>
      </c>
      <c r="BJ22" s="42">
        <v>670</v>
      </c>
      <c r="BK22" s="42">
        <v>6343</v>
      </c>
      <c r="BL22" s="42">
        <v>471</v>
      </c>
      <c r="BM22" s="42">
        <v>12116</v>
      </c>
      <c r="BN22" s="42">
        <v>0</v>
      </c>
      <c r="BO22" s="42">
        <v>0</v>
      </c>
      <c r="BP22" s="42">
        <v>1058</v>
      </c>
      <c r="BQ22" s="42">
        <v>12830</v>
      </c>
      <c r="BR22" s="42">
        <v>670</v>
      </c>
      <c r="BS22" s="42">
        <v>6343</v>
      </c>
      <c r="BT22" s="38">
        <f t="shared" si="0"/>
        <v>3115</v>
      </c>
      <c r="BU22" s="38">
        <f t="shared" si="1"/>
        <v>29899395</v>
      </c>
      <c r="BV22" s="38">
        <f t="shared" si="2"/>
        <v>9598.5216693418934</v>
      </c>
      <c r="BW22" s="38">
        <f t="shared" si="3"/>
        <v>457.07246044485208</v>
      </c>
      <c r="BX22" s="42">
        <v>252</v>
      </c>
      <c r="BY22" s="42">
        <v>12391</v>
      </c>
      <c r="BZ22" s="42">
        <v>0</v>
      </c>
      <c r="CA22" s="42">
        <v>0</v>
      </c>
    </row>
    <row r="23" spans="1:79">
      <c r="A23" s="29">
        <f t="shared" si="4"/>
        <v>22</v>
      </c>
      <c r="B23" s="30" t="s">
        <v>314</v>
      </c>
      <c r="C23" s="29" t="s">
        <v>315</v>
      </c>
      <c r="D23" s="31" t="s">
        <v>402</v>
      </c>
      <c r="E23" s="31" t="s">
        <v>403</v>
      </c>
      <c r="F23" s="31" t="s">
        <v>417</v>
      </c>
      <c r="G23" s="31" t="s">
        <v>418</v>
      </c>
      <c r="H23" s="31" t="s">
        <v>419</v>
      </c>
      <c r="I23" s="31" t="s">
        <v>420</v>
      </c>
      <c r="J23" s="31" t="s">
        <v>395</v>
      </c>
      <c r="K23" s="31" t="s">
        <v>421</v>
      </c>
      <c r="L23" s="31" t="s">
        <v>397</v>
      </c>
      <c r="M23" s="32">
        <v>35670</v>
      </c>
      <c r="N23" s="33">
        <v>40023</v>
      </c>
      <c r="O23" s="34">
        <v>54646</v>
      </c>
      <c r="P23" s="35">
        <v>0</v>
      </c>
      <c r="Q23" s="35">
        <v>0</v>
      </c>
      <c r="R23" s="36">
        <v>21</v>
      </c>
      <c r="S23" s="32">
        <v>1698.5714285714287</v>
      </c>
      <c r="T23" s="33">
        <v>1905.8571428571429</v>
      </c>
      <c r="U23" s="34">
        <v>2602.1904761904761</v>
      </c>
      <c r="V23" s="35">
        <v>0</v>
      </c>
      <c r="W23" s="35">
        <v>0</v>
      </c>
      <c r="X23" s="42">
        <v>7642</v>
      </c>
      <c r="Y23" s="42">
        <v>38450</v>
      </c>
      <c r="Z23" s="42">
        <v>539</v>
      </c>
      <c r="AA23" s="42">
        <v>15230</v>
      </c>
      <c r="AB23" s="42">
        <v>6712</v>
      </c>
      <c r="AC23" s="42">
        <v>38527</v>
      </c>
      <c r="AD23" s="42">
        <v>473</v>
      </c>
      <c r="AE23" s="42">
        <v>16238</v>
      </c>
      <c r="AF23" s="42">
        <v>6218</v>
      </c>
      <c r="AG23" s="42">
        <v>39372</v>
      </c>
      <c r="AH23" s="42">
        <v>368</v>
      </c>
      <c r="AI23" s="42">
        <v>15564</v>
      </c>
      <c r="AJ23" s="42">
        <v>6172</v>
      </c>
      <c r="AK23" s="42">
        <v>32215</v>
      </c>
      <c r="AL23" s="42">
        <v>800</v>
      </c>
      <c r="AM23" s="42">
        <v>13100</v>
      </c>
      <c r="AN23" s="42">
        <v>893</v>
      </c>
      <c r="AO23" s="42">
        <v>35636</v>
      </c>
      <c r="AP23" s="42">
        <v>0</v>
      </c>
      <c r="AQ23" s="42">
        <v>0</v>
      </c>
      <c r="AR23" s="42">
        <v>2390</v>
      </c>
      <c r="AS23" s="42">
        <v>34160</v>
      </c>
      <c r="AT23" s="42">
        <v>0</v>
      </c>
      <c r="AU23" s="42">
        <v>0</v>
      </c>
      <c r="AV23" s="42">
        <v>1361</v>
      </c>
      <c r="AW23" s="42">
        <v>35816</v>
      </c>
      <c r="AX23" s="42">
        <v>0</v>
      </c>
      <c r="AY23" s="42">
        <v>0</v>
      </c>
      <c r="AZ23" s="42">
        <v>2007</v>
      </c>
      <c r="BA23" s="42">
        <v>36087</v>
      </c>
      <c r="BB23" s="42">
        <v>0</v>
      </c>
      <c r="BC23" s="42">
        <v>0</v>
      </c>
      <c r="BD23" s="42">
        <v>984</v>
      </c>
      <c r="BE23" s="42">
        <v>40023</v>
      </c>
      <c r="BF23" s="42">
        <v>0</v>
      </c>
      <c r="BG23" s="42">
        <v>0</v>
      </c>
      <c r="BH23" s="42">
        <v>291</v>
      </c>
      <c r="BI23" s="42">
        <v>54645</v>
      </c>
      <c r="BJ23" s="42">
        <v>0</v>
      </c>
      <c r="BK23" s="42">
        <v>0</v>
      </c>
      <c r="BL23" s="42">
        <v>109</v>
      </c>
      <c r="BM23" s="42">
        <v>54445</v>
      </c>
      <c r="BN23" s="42">
        <v>0</v>
      </c>
      <c r="BO23" s="42">
        <v>0</v>
      </c>
      <c r="BP23" s="42">
        <v>1621</v>
      </c>
      <c r="BQ23" s="42">
        <v>45755</v>
      </c>
      <c r="BR23" s="42">
        <v>0</v>
      </c>
      <c r="BS23" s="42">
        <v>0</v>
      </c>
      <c r="BT23" s="38">
        <f t="shared" si="0"/>
        <v>3005</v>
      </c>
      <c r="BU23" s="38">
        <f t="shared" si="1"/>
        <v>96046062</v>
      </c>
      <c r="BV23" s="38">
        <f t="shared" si="2"/>
        <v>31962.083860232946</v>
      </c>
      <c r="BW23" s="38">
        <f t="shared" si="3"/>
        <v>1522.0039933444259</v>
      </c>
      <c r="BX23" s="42">
        <v>238</v>
      </c>
      <c r="BY23" s="42">
        <v>55751</v>
      </c>
      <c r="BZ23" s="42">
        <v>0</v>
      </c>
      <c r="CA23" s="42">
        <v>0</v>
      </c>
    </row>
    <row r="24" spans="1:79">
      <c r="A24" s="29">
        <f t="shared" si="4"/>
        <v>23</v>
      </c>
      <c r="B24" s="30" t="s">
        <v>314</v>
      </c>
      <c r="C24" s="29" t="s">
        <v>315</v>
      </c>
      <c r="D24" s="31" t="s">
        <v>402</v>
      </c>
      <c r="E24" s="31" t="s">
        <v>403</v>
      </c>
      <c r="F24" s="31" t="s">
        <v>422</v>
      </c>
      <c r="G24" s="31" t="s">
        <v>418</v>
      </c>
      <c r="H24" s="31" t="s">
        <v>419</v>
      </c>
      <c r="I24" s="31" t="s">
        <v>420</v>
      </c>
      <c r="J24" s="31" t="s">
        <v>395</v>
      </c>
      <c r="K24" s="31" t="s">
        <v>376</v>
      </c>
      <c r="L24" s="31" t="s">
        <v>397</v>
      </c>
      <c r="M24" s="32">
        <v>17106</v>
      </c>
      <c r="N24" s="33">
        <v>43090</v>
      </c>
      <c r="O24" s="34">
        <v>56573</v>
      </c>
      <c r="P24" s="35">
        <v>0</v>
      </c>
      <c r="Q24" s="35">
        <v>0</v>
      </c>
      <c r="R24" s="36">
        <v>21</v>
      </c>
      <c r="S24" s="32">
        <v>814.57142857142856</v>
      </c>
      <c r="T24" s="33">
        <v>2051.9047619047619</v>
      </c>
      <c r="U24" s="34">
        <v>2693.9523809523807</v>
      </c>
      <c r="V24" s="35">
        <v>0</v>
      </c>
      <c r="W24" s="35">
        <v>0</v>
      </c>
      <c r="X24" s="40"/>
      <c r="Y24" s="40"/>
      <c r="Z24" s="40"/>
      <c r="AA24" s="40"/>
      <c r="AB24" s="41"/>
      <c r="AC24" s="41"/>
      <c r="AD24" s="41"/>
      <c r="AE24" s="41"/>
      <c r="AF24" s="36">
        <v>0</v>
      </c>
      <c r="AG24" s="36">
        <v>0</v>
      </c>
      <c r="AH24" s="36">
        <v>0</v>
      </c>
      <c r="AI24" s="36">
        <v>0</v>
      </c>
      <c r="AJ24" s="37">
        <v>4043</v>
      </c>
      <c r="AK24" s="37">
        <v>40417</v>
      </c>
      <c r="AL24" s="37">
        <v>207</v>
      </c>
      <c r="AM24" s="37">
        <v>19871</v>
      </c>
      <c r="AN24" s="37">
        <v>1031</v>
      </c>
      <c r="AO24" s="37">
        <v>41010</v>
      </c>
      <c r="AP24" s="37">
        <v>174</v>
      </c>
      <c r="AQ24" s="37">
        <v>20130</v>
      </c>
      <c r="AR24" s="37">
        <v>1367</v>
      </c>
      <c r="AS24" s="37">
        <v>44276</v>
      </c>
      <c r="AT24" s="37">
        <v>44</v>
      </c>
      <c r="AU24" s="37">
        <v>16380</v>
      </c>
      <c r="AV24" s="37">
        <v>1801</v>
      </c>
      <c r="AW24" s="37">
        <v>44303</v>
      </c>
      <c r="AX24" s="37">
        <v>5</v>
      </c>
      <c r="AY24" s="37">
        <v>21495</v>
      </c>
      <c r="AZ24" s="42">
        <v>1265</v>
      </c>
      <c r="BA24" s="42">
        <v>46074</v>
      </c>
      <c r="BB24" s="42">
        <v>0</v>
      </c>
      <c r="BC24" s="42">
        <v>0</v>
      </c>
      <c r="BD24" s="35">
        <v>1204</v>
      </c>
      <c r="BE24" s="35">
        <v>50466</v>
      </c>
      <c r="BF24" s="35">
        <v>0</v>
      </c>
      <c r="BG24" s="35">
        <v>0</v>
      </c>
      <c r="BH24" s="42">
        <v>2625</v>
      </c>
      <c r="BI24" s="42">
        <v>43090</v>
      </c>
      <c r="BJ24" s="42">
        <v>1084</v>
      </c>
      <c r="BK24" s="42">
        <v>17106</v>
      </c>
      <c r="BL24" s="42">
        <v>2370</v>
      </c>
      <c r="BM24" s="42">
        <v>41317</v>
      </c>
      <c r="BN24" s="42">
        <v>562</v>
      </c>
      <c r="BO24" s="42">
        <v>15605</v>
      </c>
      <c r="BP24" s="35">
        <v>8231</v>
      </c>
      <c r="BQ24" s="35">
        <v>44354</v>
      </c>
      <c r="BR24" s="35">
        <v>1658</v>
      </c>
      <c r="BS24" s="35">
        <v>16635</v>
      </c>
      <c r="BT24" s="38">
        <f t="shared" si="0"/>
        <v>17734</v>
      </c>
      <c r="BU24" s="38">
        <f t="shared" si="1"/>
        <v>631055728</v>
      </c>
      <c r="BV24" s="38">
        <f t="shared" si="2"/>
        <v>35584.5115597158</v>
      </c>
      <c r="BW24" s="38">
        <f t="shared" si="3"/>
        <v>1694.5005504626572</v>
      </c>
      <c r="BX24" s="35">
        <v>2001</v>
      </c>
      <c r="BY24" s="35">
        <v>44090</v>
      </c>
      <c r="BZ24" s="35">
        <v>0</v>
      </c>
      <c r="CA24" s="35">
        <v>0</v>
      </c>
    </row>
    <row r="25" spans="1:79">
      <c r="A25" s="29">
        <f t="shared" si="4"/>
        <v>24</v>
      </c>
      <c r="B25" s="30" t="s">
        <v>314</v>
      </c>
      <c r="C25" s="29" t="s">
        <v>315</v>
      </c>
      <c r="D25" s="31" t="s">
        <v>423</v>
      </c>
      <c r="E25" s="31" t="s">
        <v>424</v>
      </c>
      <c r="F25" s="31" t="s">
        <v>425</v>
      </c>
      <c r="G25" s="31" t="s">
        <v>426</v>
      </c>
      <c r="H25" s="31" t="s">
        <v>427</v>
      </c>
      <c r="I25" s="31" t="s">
        <v>428</v>
      </c>
      <c r="J25" s="31" t="s">
        <v>386</v>
      </c>
      <c r="K25" s="31" t="s">
        <v>429</v>
      </c>
      <c r="L25" s="31" t="s">
        <v>430</v>
      </c>
      <c r="M25" s="32">
        <v>54584</v>
      </c>
      <c r="N25" s="33">
        <v>62019</v>
      </c>
      <c r="O25" s="34">
        <v>72817</v>
      </c>
      <c r="P25" s="35">
        <v>0</v>
      </c>
      <c r="Q25" s="35">
        <v>0</v>
      </c>
      <c r="R25" s="36">
        <v>28</v>
      </c>
      <c r="S25" s="32">
        <v>1949.4285714285713</v>
      </c>
      <c r="T25" s="33">
        <v>2214.9642857142858</v>
      </c>
      <c r="U25" s="34">
        <v>2600.6071428571427</v>
      </c>
      <c r="V25" s="35">
        <v>0</v>
      </c>
      <c r="W25" s="35">
        <v>0</v>
      </c>
      <c r="X25" s="36">
        <v>67195</v>
      </c>
      <c r="Y25" s="36">
        <v>46296</v>
      </c>
      <c r="Z25" s="36">
        <v>567</v>
      </c>
      <c r="AA25" s="36">
        <v>42476</v>
      </c>
      <c r="AB25" s="37">
        <v>94909</v>
      </c>
      <c r="AC25" s="37">
        <v>46582</v>
      </c>
      <c r="AD25" s="37">
        <v>1136</v>
      </c>
      <c r="AE25" s="37">
        <v>43326</v>
      </c>
      <c r="AF25" s="36">
        <v>107061</v>
      </c>
      <c r="AG25" s="36">
        <v>47769</v>
      </c>
      <c r="AH25" s="36">
        <v>1588</v>
      </c>
      <c r="AI25" s="36">
        <v>44156</v>
      </c>
      <c r="AJ25" s="37">
        <v>101222</v>
      </c>
      <c r="AK25" s="37">
        <v>51636</v>
      </c>
      <c r="AL25" s="37">
        <v>2300</v>
      </c>
      <c r="AM25" s="37">
        <v>45103</v>
      </c>
      <c r="AN25" s="37">
        <v>18084</v>
      </c>
      <c r="AO25" s="37">
        <v>56470</v>
      </c>
      <c r="AP25" s="37">
        <v>478</v>
      </c>
      <c r="AQ25" s="37">
        <v>46152</v>
      </c>
      <c r="AR25" s="37">
        <v>29376</v>
      </c>
      <c r="AS25" s="37">
        <v>58888</v>
      </c>
      <c r="AT25" s="37">
        <v>548</v>
      </c>
      <c r="AU25" s="37">
        <v>47677</v>
      </c>
      <c r="AV25" s="37">
        <v>39414</v>
      </c>
      <c r="AW25" s="37">
        <v>57530</v>
      </c>
      <c r="AX25" s="37">
        <v>588</v>
      </c>
      <c r="AY25" s="37">
        <v>48970</v>
      </c>
      <c r="AZ25" s="37">
        <v>36962</v>
      </c>
      <c r="BA25" s="37">
        <v>57801</v>
      </c>
      <c r="BB25" s="37">
        <v>518</v>
      </c>
      <c r="BC25" s="37">
        <v>50595</v>
      </c>
      <c r="BD25" s="35">
        <v>23162</v>
      </c>
      <c r="BE25" s="35">
        <v>58907</v>
      </c>
      <c r="BF25" s="35">
        <v>640</v>
      </c>
      <c r="BG25" s="35">
        <v>50683</v>
      </c>
      <c r="BH25" s="35">
        <v>32873</v>
      </c>
      <c r="BI25" s="35">
        <v>62040</v>
      </c>
      <c r="BJ25" s="35">
        <v>623</v>
      </c>
      <c r="BK25" s="35">
        <v>52454</v>
      </c>
      <c r="BL25" s="35">
        <v>35896</v>
      </c>
      <c r="BM25" s="35">
        <v>62731</v>
      </c>
      <c r="BN25" s="35">
        <v>567</v>
      </c>
      <c r="BO25" s="35">
        <v>53329</v>
      </c>
      <c r="BP25" s="35">
        <v>133961</v>
      </c>
      <c r="BQ25" s="35">
        <v>61677</v>
      </c>
      <c r="BR25" s="35">
        <v>2497</v>
      </c>
      <c r="BS25" s="35">
        <v>52768</v>
      </c>
      <c r="BT25" s="38">
        <f t="shared" si="0"/>
        <v>230219</v>
      </c>
      <c r="BU25" s="38">
        <f t="shared" si="1"/>
        <v>12780742763</v>
      </c>
      <c r="BV25" s="38">
        <f t="shared" si="2"/>
        <v>55515.586302607517</v>
      </c>
      <c r="BW25" s="38">
        <f t="shared" si="3"/>
        <v>1982.6995108074113</v>
      </c>
      <c r="BX25" s="35">
        <v>17900</v>
      </c>
      <c r="BY25" s="35">
        <v>68168</v>
      </c>
      <c r="BZ25" s="35">
        <v>564</v>
      </c>
      <c r="CA25" s="35">
        <v>54724</v>
      </c>
    </row>
    <row r="26" spans="1:79">
      <c r="A26" s="29">
        <f t="shared" si="4"/>
        <v>25</v>
      </c>
      <c r="B26" s="30" t="s">
        <v>314</v>
      </c>
      <c r="C26" s="29" t="s">
        <v>315</v>
      </c>
      <c r="D26" s="31" t="s">
        <v>423</v>
      </c>
      <c r="E26" s="31" t="s">
        <v>424</v>
      </c>
      <c r="F26" s="31" t="s">
        <v>431</v>
      </c>
      <c r="G26" s="31" t="s">
        <v>432</v>
      </c>
      <c r="H26" s="31" t="s">
        <v>433</v>
      </c>
      <c r="I26" s="31" t="s">
        <v>434</v>
      </c>
      <c r="J26" s="31" t="s">
        <v>358</v>
      </c>
      <c r="K26" s="31" t="s">
        <v>371</v>
      </c>
      <c r="L26" s="31" t="s">
        <v>339</v>
      </c>
      <c r="M26" s="32">
        <v>34833</v>
      </c>
      <c r="N26" s="33">
        <v>49555</v>
      </c>
      <c r="O26" s="34">
        <v>47670</v>
      </c>
      <c r="P26" s="35">
        <v>0</v>
      </c>
      <c r="Q26" s="35">
        <v>0</v>
      </c>
      <c r="R26" s="36">
        <v>28</v>
      </c>
      <c r="S26" s="32">
        <v>1244.0357142857142</v>
      </c>
      <c r="T26" s="33">
        <v>1769.8214285714287</v>
      </c>
      <c r="U26" s="34">
        <v>1702.5</v>
      </c>
      <c r="V26" s="35">
        <v>0</v>
      </c>
      <c r="W26" s="35">
        <v>0</v>
      </c>
      <c r="X26" s="43"/>
      <c r="Y26" s="43"/>
      <c r="Z26" s="43"/>
      <c r="AA26" s="43"/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16509</v>
      </c>
      <c r="AK26" s="42">
        <v>39812</v>
      </c>
      <c r="AL26" s="42">
        <v>0</v>
      </c>
      <c r="AM26" s="42">
        <v>0</v>
      </c>
      <c r="AN26" s="42">
        <v>7841</v>
      </c>
      <c r="AO26" s="42">
        <v>41984</v>
      </c>
      <c r="AP26" s="42">
        <v>0</v>
      </c>
      <c r="AQ26" s="42">
        <v>0</v>
      </c>
      <c r="AR26" s="42">
        <v>9137</v>
      </c>
      <c r="AS26" s="42">
        <v>41943</v>
      </c>
      <c r="AT26" s="42">
        <v>0</v>
      </c>
      <c r="AU26" s="42">
        <v>0</v>
      </c>
      <c r="AV26" s="42">
        <v>10512</v>
      </c>
      <c r="AW26" s="42">
        <v>44072</v>
      </c>
      <c r="AX26" s="42">
        <v>0</v>
      </c>
      <c r="AY26" s="42">
        <v>0</v>
      </c>
      <c r="AZ26" s="42">
        <v>10316</v>
      </c>
      <c r="BA26" s="42">
        <v>45140</v>
      </c>
      <c r="BB26" s="42">
        <v>0</v>
      </c>
      <c r="BC26" s="42">
        <v>0</v>
      </c>
      <c r="BD26" s="42">
        <v>12892</v>
      </c>
      <c r="BE26" s="42">
        <v>46341</v>
      </c>
      <c r="BF26" s="42">
        <v>0</v>
      </c>
      <c r="BG26" s="42">
        <v>0</v>
      </c>
      <c r="BH26" s="42">
        <v>15616</v>
      </c>
      <c r="BI26" s="42">
        <v>47206</v>
      </c>
      <c r="BJ26" s="42">
        <v>10</v>
      </c>
      <c r="BK26" s="42">
        <v>29938</v>
      </c>
      <c r="BL26" s="42">
        <v>16206</v>
      </c>
      <c r="BM26" s="42">
        <v>47328</v>
      </c>
      <c r="BN26" s="42">
        <v>76</v>
      </c>
      <c r="BO26" s="42">
        <v>35586</v>
      </c>
      <c r="BP26" s="42">
        <v>58510</v>
      </c>
      <c r="BQ26" s="42">
        <v>47603</v>
      </c>
      <c r="BR26" s="42">
        <v>216</v>
      </c>
      <c r="BS26" s="42">
        <v>34871</v>
      </c>
      <c r="BT26" s="38">
        <f t="shared" si="0"/>
        <v>103526</v>
      </c>
      <c r="BU26" s="38">
        <f t="shared" si="1"/>
        <v>4300013279</v>
      </c>
      <c r="BV26" s="38">
        <f t="shared" si="2"/>
        <v>41535.587958580451</v>
      </c>
      <c r="BW26" s="38">
        <f t="shared" si="3"/>
        <v>1483.4138556635876</v>
      </c>
      <c r="BX26" s="42">
        <v>21385</v>
      </c>
      <c r="BY26" s="42">
        <v>49460</v>
      </c>
      <c r="BZ26" s="42">
        <v>129</v>
      </c>
      <c r="CA26" s="42">
        <v>34572</v>
      </c>
    </row>
    <row r="27" spans="1:79">
      <c r="A27" s="29">
        <f t="shared" si="4"/>
        <v>26</v>
      </c>
      <c r="B27" s="30" t="s">
        <v>314</v>
      </c>
      <c r="C27" s="29" t="s">
        <v>315</v>
      </c>
      <c r="D27" s="31" t="s">
        <v>423</v>
      </c>
      <c r="E27" s="31" t="s">
        <v>424</v>
      </c>
      <c r="F27" s="31" t="s">
        <v>435</v>
      </c>
      <c r="G27" s="31" t="s">
        <v>436</v>
      </c>
      <c r="H27" s="31" t="s">
        <v>437</v>
      </c>
      <c r="I27" s="31" t="s">
        <v>438</v>
      </c>
      <c r="J27" s="31" t="s">
        <v>365</v>
      </c>
      <c r="K27" s="31" t="s">
        <v>371</v>
      </c>
      <c r="L27" s="31" t="s">
        <v>339</v>
      </c>
      <c r="M27" s="32">
        <v>50988</v>
      </c>
      <c r="N27" s="33">
        <v>64089</v>
      </c>
      <c r="O27" s="34">
        <v>82160</v>
      </c>
      <c r="P27" s="35">
        <v>0</v>
      </c>
      <c r="Q27" s="35">
        <v>0</v>
      </c>
      <c r="R27" s="36">
        <v>28</v>
      </c>
      <c r="S27" s="32">
        <v>1821</v>
      </c>
      <c r="T27" s="33">
        <v>2288.8928571428573</v>
      </c>
      <c r="U27" s="34">
        <v>2934.2857142857142</v>
      </c>
      <c r="V27" s="35">
        <v>0</v>
      </c>
      <c r="W27" s="35">
        <v>0</v>
      </c>
      <c r="X27" s="40"/>
      <c r="Y27" s="40"/>
      <c r="Z27" s="40"/>
      <c r="AA27" s="40"/>
      <c r="AB27" s="41"/>
      <c r="AC27" s="41"/>
      <c r="AD27" s="41"/>
      <c r="AE27" s="41"/>
      <c r="AF27" s="40"/>
      <c r="AG27" s="40"/>
      <c r="AH27" s="40"/>
      <c r="AI27" s="40"/>
      <c r="AJ27" s="41"/>
      <c r="AK27" s="41"/>
      <c r="AL27" s="41"/>
      <c r="AM27" s="41"/>
      <c r="AN27" s="37">
        <v>0</v>
      </c>
      <c r="AO27" s="37">
        <v>0</v>
      </c>
      <c r="AP27" s="37">
        <v>0</v>
      </c>
      <c r="AQ27" s="37">
        <v>0</v>
      </c>
      <c r="AR27" s="37">
        <v>56</v>
      </c>
      <c r="AS27" s="37">
        <v>60000</v>
      </c>
      <c r="AT27" s="37">
        <v>0</v>
      </c>
      <c r="AU27" s="37">
        <v>0</v>
      </c>
      <c r="AV27" s="37">
        <v>1722</v>
      </c>
      <c r="AW27" s="37">
        <v>58132</v>
      </c>
      <c r="AX27" s="37">
        <v>0</v>
      </c>
      <c r="AY27" s="37">
        <v>0</v>
      </c>
      <c r="AZ27" s="37">
        <v>266</v>
      </c>
      <c r="BA27" s="37">
        <v>60000</v>
      </c>
      <c r="BB27" s="37">
        <v>0</v>
      </c>
      <c r="BC27" s="37">
        <v>0</v>
      </c>
      <c r="BD27" s="35">
        <v>623</v>
      </c>
      <c r="BE27" s="35">
        <v>64089</v>
      </c>
      <c r="BF27" s="35">
        <v>0</v>
      </c>
      <c r="BG27" s="35">
        <v>0</v>
      </c>
      <c r="BH27" s="35">
        <v>1108</v>
      </c>
      <c r="BI27" s="35">
        <v>64980</v>
      </c>
      <c r="BJ27" s="35">
        <v>0</v>
      </c>
      <c r="BK27" s="35">
        <v>0</v>
      </c>
      <c r="BL27" s="35">
        <v>2066</v>
      </c>
      <c r="BM27" s="35">
        <v>64756</v>
      </c>
      <c r="BN27" s="35">
        <v>0</v>
      </c>
      <c r="BO27" s="35">
        <v>0</v>
      </c>
      <c r="BP27" s="35">
        <v>5401</v>
      </c>
      <c r="BQ27" s="35">
        <v>66371</v>
      </c>
      <c r="BR27" s="35">
        <v>0</v>
      </c>
      <c r="BS27" s="35">
        <v>0</v>
      </c>
      <c r="BT27" s="38">
        <f t="shared" si="0"/>
        <v>9198</v>
      </c>
      <c r="BU27" s="38">
        <f t="shared" si="1"/>
        <v>564318219</v>
      </c>
      <c r="BV27" s="38">
        <f t="shared" si="2"/>
        <v>61352.274298760603</v>
      </c>
      <c r="BW27" s="38">
        <f t="shared" si="3"/>
        <v>2191.1526535271646</v>
      </c>
      <c r="BX27" s="35">
        <v>2368</v>
      </c>
      <c r="BY27" s="35">
        <v>70195</v>
      </c>
      <c r="BZ27" s="35">
        <v>0</v>
      </c>
      <c r="CA27" s="35">
        <v>0</v>
      </c>
    </row>
    <row r="28" spans="1:79">
      <c r="A28" s="29">
        <f t="shared" si="4"/>
        <v>27</v>
      </c>
      <c r="B28" s="30" t="s">
        <v>314</v>
      </c>
      <c r="C28" s="29" t="s">
        <v>315</v>
      </c>
      <c r="D28" s="31" t="s">
        <v>538</v>
      </c>
      <c r="E28" s="31" t="s">
        <v>539</v>
      </c>
      <c r="F28" s="31" t="s">
        <v>540</v>
      </c>
      <c r="G28" s="31" t="s">
        <v>541</v>
      </c>
      <c r="H28" s="31" t="s">
        <v>542</v>
      </c>
      <c r="I28" s="31" t="s">
        <v>543</v>
      </c>
      <c r="J28" s="31" t="s">
        <v>544</v>
      </c>
      <c r="K28" s="31" t="s">
        <v>545</v>
      </c>
      <c r="L28" s="31" t="s">
        <v>546</v>
      </c>
      <c r="M28" s="32">
        <v>86447</v>
      </c>
      <c r="N28" s="33">
        <v>168645</v>
      </c>
      <c r="O28" s="34">
        <v>168645</v>
      </c>
      <c r="P28" s="42">
        <v>0</v>
      </c>
      <c r="Q28" s="42">
        <v>0</v>
      </c>
      <c r="R28" s="36">
        <v>1</v>
      </c>
      <c r="S28" s="32">
        <v>86447</v>
      </c>
      <c r="T28" s="33">
        <v>168645</v>
      </c>
      <c r="U28" s="34">
        <v>168645</v>
      </c>
      <c r="V28" s="42">
        <v>0</v>
      </c>
      <c r="W28" s="42">
        <v>0</v>
      </c>
      <c r="X28" s="42">
        <v>1080</v>
      </c>
      <c r="Y28" s="42">
        <v>106636</v>
      </c>
      <c r="Z28" s="42">
        <v>36912</v>
      </c>
      <c r="AA28" s="42">
        <v>82869</v>
      </c>
      <c r="AB28" s="42">
        <v>4275</v>
      </c>
      <c r="AC28" s="42">
        <v>95749</v>
      </c>
      <c r="AD28" s="42">
        <v>73964</v>
      </c>
      <c r="AE28" s="42">
        <v>76364</v>
      </c>
      <c r="AF28" s="42">
        <v>20501</v>
      </c>
      <c r="AG28" s="42">
        <v>77234</v>
      </c>
      <c r="AH28" s="42">
        <v>62917</v>
      </c>
      <c r="AI28" s="42">
        <v>76332</v>
      </c>
      <c r="AJ28" s="37">
        <v>21393</v>
      </c>
      <c r="AK28" s="37">
        <v>70042</v>
      </c>
      <c r="AL28" s="37">
        <v>70919</v>
      </c>
      <c r="AM28" s="37">
        <v>80204</v>
      </c>
      <c r="AN28" s="37">
        <v>7501</v>
      </c>
      <c r="AO28" s="37">
        <v>77236</v>
      </c>
      <c r="AP28" s="37">
        <v>14977</v>
      </c>
      <c r="AQ28" s="37">
        <v>83624</v>
      </c>
      <c r="AR28" s="37">
        <v>9605</v>
      </c>
      <c r="AS28" s="37">
        <v>72537</v>
      </c>
      <c r="AT28" s="37">
        <v>26744</v>
      </c>
      <c r="AU28" s="37">
        <v>85943</v>
      </c>
      <c r="AV28" s="37">
        <v>2007</v>
      </c>
      <c r="AW28" s="37">
        <v>72747</v>
      </c>
      <c r="AX28" s="37">
        <v>15159</v>
      </c>
      <c r="AY28" s="37">
        <v>86605</v>
      </c>
      <c r="AZ28" s="37">
        <v>15</v>
      </c>
      <c r="BA28" s="37">
        <v>84258</v>
      </c>
      <c r="BB28" s="37">
        <v>48899</v>
      </c>
      <c r="BC28" s="37">
        <v>80987</v>
      </c>
      <c r="BD28" s="35">
        <v>0</v>
      </c>
      <c r="BE28" s="35">
        <v>0</v>
      </c>
      <c r="BF28" s="35">
        <v>35518</v>
      </c>
      <c r="BG28" s="35">
        <v>85710</v>
      </c>
      <c r="BH28" s="35">
        <v>0</v>
      </c>
      <c r="BI28" s="35">
        <v>0</v>
      </c>
      <c r="BJ28" s="35">
        <v>40906</v>
      </c>
      <c r="BK28" s="35">
        <v>82497</v>
      </c>
      <c r="BL28" s="35">
        <v>2</v>
      </c>
      <c r="BM28" s="35">
        <v>162159</v>
      </c>
      <c r="BN28" s="35">
        <v>50291</v>
      </c>
      <c r="BO28" s="35">
        <v>87250</v>
      </c>
      <c r="BP28" s="35">
        <v>11</v>
      </c>
      <c r="BQ28" s="35">
        <v>167466</v>
      </c>
      <c r="BR28" s="35">
        <v>172023</v>
      </c>
      <c r="BS28" s="35">
        <v>85590</v>
      </c>
      <c r="BT28" s="38">
        <f t="shared" si="0"/>
        <v>298751</v>
      </c>
      <c r="BU28" s="38">
        <f t="shared" si="1"/>
        <v>25532374826</v>
      </c>
      <c r="BV28" s="38">
        <f t="shared" si="2"/>
        <v>85463.730082911861</v>
      </c>
      <c r="BW28" s="38">
        <f t="shared" si="3"/>
        <v>85463.730082911861</v>
      </c>
      <c r="BX28" s="35">
        <v>7</v>
      </c>
      <c r="BY28" s="35">
        <v>174427</v>
      </c>
      <c r="BZ28" s="35">
        <v>31553</v>
      </c>
      <c r="CA28" s="35">
        <v>90541</v>
      </c>
    </row>
    <row r="29" spans="1:79">
      <c r="A29" s="29">
        <f t="shared" si="4"/>
        <v>28</v>
      </c>
      <c r="B29" s="30" t="s">
        <v>314</v>
      </c>
      <c r="C29" s="29" t="s">
        <v>315</v>
      </c>
      <c r="D29" s="31" t="s">
        <v>547</v>
      </c>
      <c r="E29" s="31" t="s">
        <v>424</v>
      </c>
      <c r="F29" s="31" t="s">
        <v>548</v>
      </c>
      <c r="G29" s="31" t="s">
        <v>549</v>
      </c>
      <c r="H29" s="31" t="s">
        <v>550</v>
      </c>
      <c r="I29" s="31" t="s">
        <v>551</v>
      </c>
      <c r="J29" s="31" t="s">
        <v>552</v>
      </c>
      <c r="K29" s="31" t="s">
        <v>553</v>
      </c>
      <c r="L29" s="31" t="s">
        <v>554</v>
      </c>
      <c r="M29" s="32">
        <v>26762</v>
      </c>
      <c r="N29" s="33">
        <v>28562</v>
      </c>
      <c r="O29" s="34">
        <v>52550</v>
      </c>
      <c r="P29" s="35">
        <v>0</v>
      </c>
      <c r="Q29" s="35">
        <v>0</v>
      </c>
      <c r="R29" s="36">
        <v>1</v>
      </c>
      <c r="S29" s="32">
        <v>26762</v>
      </c>
      <c r="T29" s="33">
        <v>28562</v>
      </c>
      <c r="U29" s="34">
        <v>52550</v>
      </c>
      <c r="V29" s="35">
        <v>0</v>
      </c>
      <c r="W29" s="35">
        <v>0</v>
      </c>
      <c r="X29" s="40"/>
      <c r="Y29" s="40"/>
      <c r="Z29" s="40"/>
      <c r="AA29" s="40"/>
      <c r="AB29" s="37">
        <v>0</v>
      </c>
      <c r="AC29" s="37">
        <v>0</v>
      </c>
      <c r="AD29" s="37">
        <v>0</v>
      </c>
      <c r="AE29" s="37">
        <v>0</v>
      </c>
      <c r="AF29" s="36">
        <v>11041</v>
      </c>
      <c r="AG29" s="36">
        <v>25423</v>
      </c>
      <c r="AH29" s="36">
        <v>0</v>
      </c>
      <c r="AI29" s="36">
        <v>0</v>
      </c>
      <c r="AJ29" s="37">
        <v>5584</v>
      </c>
      <c r="AK29" s="37">
        <v>26762</v>
      </c>
      <c r="AL29" s="37">
        <v>50</v>
      </c>
      <c r="AM29" s="37">
        <v>28562</v>
      </c>
      <c r="AN29" s="37">
        <v>70</v>
      </c>
      <c r="AO29" s="37">
        <v>48637</v>
      </c>
      <c r="AP29" s="37">
        <v>0</v>
      </c>
      <c r="AQ29" s="37">
        <v>0</v>
      </c>
      <c r="AR29" s="37">
        <v>69</v>
      </c>
      <c r="AS29" s="37">
        <v>50227</v>
      </c>
      <c r="AT29" s="37">
        <v>0</v>
      </c>
      <c r="AU29" s="37">
        <v>0</v>
      </c>
      <c r="AV29" s="37">
        <v>28</v>
      </c>
      <c r="AW29" s="37">
        <v>51456</v>
      </c>
      <c r="AX29" s="37">
        <v>0</v>
      </c>
      <c r="AY29" s="37">
        <v>0</v>
      </c>
      <c r="AZ29" s="37">
        <v>3</v>
      </c>
      <c r="BA29" s="37">
        <v>56258</v>
      </c>
      <c r="BB29" s="37">
        <v>0</v>
      </c>
      <c r="BC29" s="37">
        <v>0</v>
      </c>
      <c r="BD29" s="35">
        <v>1</v>
      </c>
      <c r="BE29" s="35">
        <v>52690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9"/>
      <c r="BM29" s="39"/>
      <c r="BN29" s="39"/>
      <c r="BO29" s="39"/>
      <c r="BP29" s="35">
        <v>1</v>
      </c>
      <c r="BQ29" s="35">
        <v>52690</v>
      </c>
      <c r="BR29" s="35">
        <v>0</v>
      </c>
      <c r="BS29" s="35">
        <v>0</v>
      </c>
      <c r="BT29" s="38">
        <f t="shared" si="0"/>
        <v>2</v>
      </c>
      <c r="BU29" s="38">
        <f t="shared" si="1"/>
        <v>105381</v>
      </c>
      <c r="BV29" s="38">
        <f t="shared" si="2"/>
        <v>52690.5</v>
      </c>
      <c r="BW29" s="38">
        <f t="shared" si="3"/>
        <v>52690.5</v>
      </c>
      <c r="BX29" s="39"/>
      <c r="BY29" s="39"/>
      <c r="BZ29" s="39"/>
      <c r="CA29" s="39"/>
    </row>
    <row r="30" spans="1:79">
      <c r="A30" s="29">
        <f t="shared" si="4"/>
        <v>29</v>
      </c>
      <c r="B30" s="30" t="s">
        <v>314</v>
      </c>
      <c r="C30" s="29" t="s">
        <v>315</v>
      </c>
      <c r="D30" s="31" t="s">
        <v>547</v>
      </c>
      <c r="E30" s="31" t="s">
        <v>424</v>
      </c>
      <c r="F30" s="31" t="s">
        <v>555</v>
      </c>
      <c r="G30" s="31" t="s">
        <v>556</v>
      </c>
      <c r="H30" s="31" t="s">
        <v>557</v>
      </c>
      <c r="I30" s="31" t="s">
        <v>558</v>
      </c>
      <c r="J30" s="31" t="s">
        <v>559</v>
      </c>
      <c r="K30" s="31" t="s">
        <v>560</v>
      </c>
      <c r="L30" s="31" t="s">
        <v>397</v>
      </c>
      <c r="M30" s="32">
        <v>53392</v>
      </c>
      <c r="N30" s="33">
        <v>61951</v>
      </c>
      <c r="O30" s="34">
        <v>73679</v>
      </c>
      <c r="P30" s="35">
        <v>0</v>
      </c>
      <c r="Q30" s="35">
        <v>0</v>
      </c>
      <c r="R30" s="36">
        <v>1</v>
      </c>
      <c r="S30" s="32">
        <v>53392</v>
      </c>
      <c r="T30" s="33">
        <v>61951</v>
      </c>
      <c r="U30" s="34">
        <v>73679</v>
      </c>
      <c r="V30" s="35">
        <v>0</v>
      </c>
      <c r="W30" s="35">
        <v>0</v>
      </c>
      <c r="X30" s="36">
        <v>40841</v>
      </c>
      <c r="Y30" s="36">
        <v>42670</v>
      </c>
      <c r="Z30" s="36">
        <v>2714</v>
      </c>
      <c r="AA30" s="36">
        <v>42500</v>
      </c>
      <c r="AB30" s="37">
        <v>49518</v>
      </c>
      <c r="AC30" s="37">
        <v>44304</v>
      </c>
      <c r="AD30" s="37">
        <v>2476</v>
      </c>
      <c r="AE30" s="37">
        <v>44272</v>
      </c>
      <c r="AF30" s="36">
        <v>57137</v>
      </c>
      <c r="AG30" s="36">
        <v>45279</v>
      </c>
      <c r="AH30" s="36">
        <v>2159</v>
      </c>
      <c r="AI30" s="36">
        <v>45237</v>
      </c>
      <c r="AJ30" s="37">
        <v>57879</v>
      </c>
      <c r="AK30" s="37">
        <v>46765</v>
      </c>
      <c r="AL30" s="37">
        <v>1254</v>
      </c>
      <c r="AM30" s="37">
        <v>43581</v>
      </c>
      <c r="AN30" s="37">
        <v>11638</v>
      </c>
      <c r="AO30" s="37">
        <v>49170</v>
      </c>
      <c r="AP30" s="37">
        <v>318</v>
      </c>
      <c r="AQ30" s="37">
        <v>45401</v>
      </c>
      <c r="AR30" s="37">
        <v>21000</v>
      </c>
      <c r="AS30" s="37">
        <v>49205</v>
      </c>
      <c r="AT30" s="37">
        <v>311</v>
      </c>
      <c r="AU30" s="37">
        <v>45469</v>
      </c>
      <c r="AV30" s="37">
        <v>9396</v>
      </c>
      <c r="AW30" s="37">
        <v>50671</v>
      </c>
      <c r="AX30" s="37">
        <v>103</v>
      </c>
      <c r="AY30" s="37">
        <v>45580</v>
      </c>
      <c r="AZ30" s="37">
        <v>20294</v>
      </c>
      <c r="BA30" s="37">
        <v>52210</v>
      </c>
      <c r="BB30" s="37">
        <v>558</v>
      </c>
      <c r="BC30" s="37">
        <v>47508</v>
      </c>
      <c r="BD30" s="35">
        <v>13436</v>
      </c>
      <c r="BE30" s="35">
        <v>56825</v>
      </c>
      <c r="BF30" s="35">
        <v>190</v>
      </c>
      <c r="BG30" s="35">
        <v>49282</v>
      </c>
      <c r="BH30" s="35">
        <v>15640</v>
      </c>
      <c r="BI30" s="35">
        <v>56910</v>
      </c>
      <c r="BJ30" s="35">
        <v>371</v>
      </c>
      <c r="BK30" s="35">
        <v>52703</v>
      </c>
      <c r="BL30" s="35">
        <v>17172</v>
      </c>
      <c r="BM30" s="35">
        <v>59357</v>
      </c>
      <c r="BN30" s="35">
        <v>198</v>
      </c>
      <c r="BO30" s="35">
        <v>50318</v>
      </c>
      <c r="BP30" s="35">
        <v>64427</v>
      </c>
      <c r="BQ30" s="35">
        <v>58967</v>
      </c>
      <c r="BR30" s="35">
        <v>1124</v>
      </c>
      <c r="BS30" s="35">
        <v>51928</v>
      </c>
      <c r="BT30" s="38">
        <f t="shared" si="0"/>
        <v>112558</v>
      </c>
      <c r="BU30" s="38">
        <f t="shared" si="1"/>
        <v>5805734403</v>
      </c>
      <c r="BV30" s="38">
        <f t="shared" si="2"/>
        <v>51579.935704259136</v>
      </c>
      <c r="BW30" s="38">
        <f t="shared" si="3"/>
        <v>51579.935704259136</v>
      </c>
      <c r="BX30" s="35">
        <v>22915</v>
      </c>
      <c r="BY30" s="35">
        <v>48932</v>
      </c>
      <c r="BZ30" s="35">
        <v>383</v>
      </c>
      <c r="CA30" s="35">
        <v>40074</v>
      </c>
    </row>
    <row r="31" spans="1:79">
      <c r="A31" s="29">
        <f t="shared" si="4"/>
        <v>30</v>
      </c>
      <c r="B31" s="30" t="s">
        <v>314</v>
      </c>
      <c r="C31" s="29" t="s">
        <v>315</v>
      </c>
      <c r="D31" s="31" t="s">
        <v>547</v>
      </c>
      <c r="E31" s="31" t="s">
        <v>424</v>
      </c>
      <c r="F31" s="31" t="s">
        <v>561</v>
      </c>
      <c r="G31" s="31" t="s">
        <v>556</v>
      </c>
      <c r="H31" s="31" t="s">
        <v>557</v>
      </c>
      <c r="I31" s="31" t="s">
        <v>558</v>
      </c>
      <c r="J31" s="31" t="s">
        <v>559</v>
      </c>
      <c r="K31" s="31" t="s">
        <v>560</v>
      </c>
      <c r="L31" s="31" t="s">
        <v>397</v>
      </c>
      <c r="M31" s="32">
        <v>63015</v>
      </c>
      <c r="N31" s="33">
        <v>68605</v>
      </c>
      <c r="O31" s="34">
        <v>73679</v>
      </c>
      <c r="P31" s="35">
        <v>0</v>
      </c>
      <c r="Q31" s="35">
        <v>0</v>
      </c>
      <c r="R31" s="36">
        <v>1</v>
      </c>
      <c r="S31" s="32">
        <v>63015</v>
      </c>
      <c r="T31" s="33">
        <v>68605</v>
      </c>
      <c r="U31" s="34">
        <v>73679</v>
      </c>
      <c r="V31" s="35">
        <v>0</v>
      </c>
      <c r="W31" s="35">
        <v>0</v>
      </c>
      <c r="X31" s="42">
        <v>3600</v>
      </c>
      <c r="Y31" s="42">
        <v>47759</v>
      </c>
      <c r="Z31" s="42">
        <v>0</v>
      </c>
      <c r="AA31" s="42">
        <v>0</v>
      </c>
      <c r="AB31" s="42">
        <v>4991</v>
      </c>
      <c r="AC31" s="42">
        <v>49871</v>
      </c>
      <c r="AD31" s="42">
        <v>0</v>
      </c>
      <c r="AE31" s="42">
        <v>0</v>
      </c>
      <c r="AF31" s="36">
        <v>6289</v>
      </c>
      <c r="AG31" s="36">
        <v>51024</v>
      </c>
      <c r="AH31" s="36">
        <v>0</v>
      </c>
      <c r="AI31" s="36">
        <v>0</v>
      </c>
      <c r="AJ31" s="37">
        <v>7261</v>
      </c>
      <c r="AK31" s="37">
        <v>52699</v>
      </c>
      <c r="AL31" s="37">
        <v>0</v>
      </c>
      <c r="AM31" s="37">
        <v>0</v>
      </c>
      <c r="AN31" s="37">
        <v>2111</v>
      </c>
      <c r="AO31" s="37">
        <v>54506</v>
      </c>
      <c r="AP31" s="37">
        <v>0</v>
      </c>
      <c r="AQ31" s="37">
        <v>0</v>
      </c>
      <c r="AR31" s="37">
        <v>1954</v>
      </c>
      <c r="AS31" s="37">
        <v>55599</v>
      </c>
      <c r="AT31" s="37">
        <v>0</v>
      </c>
      <c r="AU31" s="37">
        <v>0</v>
      </c>
      <c r="AV31" s="37">
        <v>1934</v>
      </c>
      <c r="AW31" s="37">
        <v>56845</v>
      </c>
      <c r="AX31" s="37">
        <v>0</v>
      </c>
      <c r="AY31" s="37">
        <v>0</v>
      </c>
      <c r="AZ31" s="37">
        <v>2117</v>
      </c>
      <c r="BA31" s="37">
        <v>58796</v>
      </c>
      <c r="BB31" s="37">
        <v>0</v>
      </c>
      <c r="BC31" s="37">
        <v>0</v>
      </c>
      <c r="BD31" s="35">
        <v>2040</v>
      </c>
      <c r="BE31" s="35">
        <v>61273</v>
      </c>
      <c r="BF31" s="35">
        <v>0</v>
      </c>
      <c r="BG31" s="35">
        <v>0</v>
      </c>
      <c r="BH31" s="35">
        <v>1908</v>
      </c>
      <c r="BI31" s="35">
        <v>64303</v>
      </c>
      <c r="BJ31" s="35">
        <v>0</v>
      </c>
      <c r="BK31" s="35">
        <v>0</v>
      </c>
      <c r="BL31" s="35">
        <v>1980</v>
      </c>
      <c r="BM31" s="35">
        <v>65432</v>
      </c>
      <c r="BN31" s="35">
        <v>0</v>
      </c>
      <c r="BO31" s="35">
        <v>0</v>
      </c>
      <c r="BP31" s="35">
        <v>8065</v>
      </c>
      <c r="BQ31" s="35">
        <v>64954</v>
      </c>
      <c r="BR31" s="35">
        <v>0</v>
      </c>
      <c r="BS31" s="35">
        <v>0</v>
      </c>
      <c r="BT31" s="38">
        <f t="shared" si="0"/>
        <v>13993</v>
      </c>
      <c r="BU31" s="38">
        <f t="shared" si="1"/>
        <v>776162807</v>
      </c>
      <c r="BV31" s="38">
        <f t="shared" si="2"/>
        <v>55467.934467233616</v>
      </c>
      <c r="BW31" s="38">
        <f t="shared" si="3"/>
        <v>55467.934467233616</v>
      </c>
      <c r="BX31" s="35">
        <v>1739</v>
      </c>
      <c r="BY31" s="35">
        <v>72245</v>
      </c>
      <c r="BZ31" s="35">
        <v>0</v>
      </c>
      <c r="CA31" s="35">
        <v>0</v>
      </c>
    </row>
    <row r="32" spans="1:79">
      <c r="A32" s="29">
        <f t="shared" si="4"/>
        <v>31</v>
      </c>
      <c r="B32" s="30" t="s">
        <v>314</v>
      </c>
      <c r="C32" s="29" t="s">
        <v>315</v>
      </c>
      <c r="D32" s="31" t="s">
        <v>816</v>
      </c>
      <c r="E32" s="31" t="s">
        <v>607</v>
      </c>
      <c r="F32" s="31" t="s">
        <v>817</v>
      </c>
      <c r="G32" s="31" t="s">
        <v>818</v>
      </c>
      <c r="H32" s="31" t="s">
        <v>819</v>
      </c>
      <c r="I32" s="31" t="s">
        <v>820</v>
      </c>
      <c r="J32" s="31" t="s">
        <v>544</v>
      </c>
      <c r="K32" s="31" t="s">
        <v>821</v>
      </c>
      <c r="L32" s="31" t="s">
        <v>430</v>
      </c>
      <c r="M32" s="32">
        <v>0</v>
      </c>
      <c r="N32" s="33">
        <v>0</v>
      </c>
      <c r="O32" s="34">
        <v>0</v>
      </c>
      <c r="P32" s="35">
        <v>0</v>
      </c>
      <c r="Q32" s="35">
        <v>0</v>
      </c>
      <c r="R32" s="36">
        <v>2</v>
      </c>
      <c r="S32" s="32">
        <v>0</v>
      </c>
      <c r="T32" s="33">
        <v>0</v>
      </c>
      <c r="U32" s="34">
        <v>0</v>
      </c>
      <c r="V32" s="35">
        <v>0</v>
      </c>
      <c r="W32" s="35">
        <v>0</v>
      </c>
      <c r="X32" s="42">
        <v>2</v>
      </c>
      <c r="Y32" s="42">
        <v>130000</v>
      </c>
      <c r="Z32" s="42">
        <v>99211</v>
      </c>
      <c r="AA32" s="42">
        <v>90334</v>
      </c>
      <c r="AB32" s="37">
        <v>8</v>
      </c>
      <c r="AC32" s="37">
        <v>142500</v>
      </c>
      <c r="AD32" s="37">
        <v>149000</v>
      </c>
      <c r="AE32" s="37">
        <v>79800</v>
      </c>
      <c r="AF32" s="36">
        <v>0</v>
      </c>
      <c r="AG32" s="36">
        <v>0</v>
      </c>
      <c r="AH32" s="36">
        <v>166319</v>
      </c>
      <c r="AI32" s="36">
        <v>68000</v>
      </c>
      <c r="AJ32" s="42">
        <v>0</v>
      </c>
      <c r="AK32" s="42">
        <v>0</v>
      </c>
      <c r="AL32" s="42">
        <v>171022</v>
      </c>
      <c r="AM32" s="42">
        <v>70364</v>
      </c>
      <c r="AN32" s="42">
        <v>0</v>
      </c>
      <c r="AO32" s="42">
        <v>0</v>
      </c>
      <c r="AP32" s="42">
        <v>11500</v>
      </c>
      <c r="AQ32" s="42">
        <v>70489</v>
      </c>
      <c r="AR32" s="42">
        <v>0</v>
      </c>
      <c r="AS32" s="42">
        <v>0</v>
      </c>
      <c r="AT32" s="42">
        <v>21002</v>
      </c>
      <c r="AU32" s="42">
        <v>77402</v>
      </c>
      <c r="AV32" s="42">
        <v>25</v>
      </c>
      <c r="AW32" s="42">
        <v>183167</v>
      </c>
      <c r="AX32" s="42">
        <v>34000</v>
      </c>
      <c r="AY32" s="42">
        <v>77397</v>
      </c>
      <c r="AZ32" s="42">
        <v>57</v>
      </c>
      <c r="BA32" s="42">
        <v>179739</v>
      </c>
      <c r="BB32" s="42">
        <v>50000</v>
      </c>
      <c r="BC32" s="42">
        <v>77397</v>
      </c>
      <c r="BD32" s="42">
        <v>0</v>
      </c>
      <c r="BE32" s="42">
        <v>0</v>
      </c>
      <c r="BF32" s="42">
        <v>48198</v>
      </c>
      <c r="BG32" s="42">
        <v>77432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42">
        <v>0</v>
      </c>
      <c r="BN32" s="42">
        <v>5</v>
      </c>
      <c r="BO32" s="42">
        <v>155250</v>
      </c>
      <c r="BP32" s="42">
        <v>0</v>
      </c>
      <c r="BQ32" s="42">
        <v>0</v>
      </c>
      <c r="BR32" s="42">
        <v>48203</v>
      </c>
      <c r="BS32" s="42">
        <v>77440</v>
      </c>
      <c r="BT32" s="38">
        <f t="shared" si="0"/>
        <v>96406</v>
      </c>
      <c r="BU32" s="38">
        <f t="shared" si="1"/>
        <v>7465684106</v>
      </c>
      <c r="BV32" s="38">
        <f t="shared" si="2"/>
        <v>77440.035952119157</v>
      </c>
      <c r="BW32" s="38">
        <f t="shared" si="3"/>
        <v>38720.017976059578</v>
      </c>
      <c r="BX32" s="42">
        <v>0</v>
      </c>
      <c r="BY32" s="42">
        <v>0</v>
      </c>
      <c r="BZ32" s="42">
        <v>5</v>
      </c>
      <c r="CA32" s="42">
        <v>142000</v>
      </c>
    </row>
    <row r="33" spans="1:79">
      <c r="A33" s="29">
        <f t="shared" si="4"/>
        <v>32</v>
      </c>
      <c r="B33" s="30" t="s">
        <v>314</v>
      </c>
      <c r="C33" s="29" t="s">
        <v>315</v>
      </c>
      <c r="D33" s="31" t="s">
        <v>816</v>
      </c>
      <c r="E33" s="31" t="s">
        <v>607</v>
      </c>
      <c r="F33" s="31" t="s">
        <v>822</v>
      </c>
      <c r="G33" s="31" t="s">
        <v>818</v>
      </c>
      <c r="H33" s="31" t="s">
        <v>819</v>
      </c>
      <c r="I33" s="31" t="s">
        <v>820</v>
      </c>
      <c r="J33" s="31" t="s">
        <v>544</v>
      </c>
      <c r="K33" s="31" t="s">
        <v>823</v>
      </c>
      <c r="L33" s="31" t="s">
        <v>430</v>
      </c>
      <c r="M33" s="32">
        <v>81847</v>
      </c>
      <c r="N33" s="33">
        <v>81847</v>
      </c>
      <c r="O33" s="34">
        <v>81847</v>
      </c>
      <c r="P33" s="39"/>
      <c r="Q33" s="39"/>
      <c r="R33" s="36">
        <v>1</v>
      </c>
      <c r="S33" s="32">
        <v>81847</v>
      </c>
      <c r="T33" s="33">
        <v>81847</v>
      </c>
      <c r="U33" s="34">
        <v>81847</v>
      </c>
      <c r="V33" s="39"/>
      <c r="W33" s="39"/>
      <c r="X33" s="40"/>
      <c r="Y33" s="40"/>
      <c r="Z33" s="40"/>
      <c r="AA33" s="40"/>
      <c r="AB33" s="41"/>
      <c r="AC33" s="41"/>
      <c r="AD33" s="41"/>
      <c r="AE33" s="41"/>
      <c r="AF33" s="40"/>
      <c r="AG33" s="40"/>
      <c r="AH33" s="40"/>
      <c r="AI33" s="40"/>
      <c r="AJ33" s="37">
        <v>0</v>
      </c>
      <c r="AK33" s="37">
        <v>0</v>
      </c>
      <c r="AL33" s="37">
        <v>0</v>
      </c>
      <c r="AM33" s="37">
        <v>0</v>
      </c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42">
        <v>0</v>
      </c>
      <c r="BF33" s="42">
        <v>0</v>
      </c>
      <c r="BG33" s="42">
        <v>0</v>
      </c>
      <c r="BH33" s="42">
        <v>0</v>
      </c>
      <c r="BI33" s="42">
        <v>0</v>
      </c>
      <c r="BJ33" s="42">
        <v>34000</v>
      </c>
      <c r="BK33" s="42">
        <v>81847</v>
      </c>
      <c r="BL33" s="42">
        <v>0</v>
      </c>
      <c r="BM33" s="42">
        <v>0</v>
      </c>
      <c r="BN33" s="42">
        <v>38490</v>
      </c>
      <c r="BO33" s="42">
        <v>81847</v>
      </c>
      <c r="BP33" s="42">
        <v>0</v>
      </c>
      <c r="BQ33" s="42">
        <v>0</v>
      </c>
      <c r="BR33" s="42">
        <v>109490</v>
      </c>
      <c r="BS33" s="42">
        <v>81847</v>
      </c>
      <c r="BT33" s="38">
        <f t="shared" si="0"/>
        <v>181980</v>
      </c>
      <c r="BU33" s="38">
        <f t="shared" si="1"/>
        <v>14894517060</v>
      </c>
      <c r="BV33" s="38">
        <f t="shared" si="2"/>
        <v>81847</v>
      </c>
      <c r="BW33" s="38">
        <f t="shared" si="3"/>
        <v>81847</v>
      </c>
      <c r="BX33" s="35">
        <v>0</v>
      </c>
      <c r="BY33" s="35">
        <v>0</v>
      </c>
      <c r="BZ33" s="35">
        <v>44000</v>
      </c>
      <c r="CA33" s="35">
        <v>82907</v>
      </c>
    </row>
    <row r="34" spans="1:79">
      <c r="A34" s="29">
        <f t="shared" si="4"/>
        <v>33</v>
      </c>
      <c r="B34" s="30" t="s">
        <v>314</v>
      </c>
      <c r="C34" s="29" t="s">
        <v>315</v>
      </c>
      <c r="D34" s="31" t="s">
        <v>824</v>
      </c>
      <c r="E34" s="31" t="s">
        <v>825</v>
      </c>
      <c r="F34" s="31" t="s">
        <v>826</v>
      </c>
      <c r="G34" s="31" t="s">
        <v>827</v>
      </c>
      <c r="H34" s="31" t="s">
        <v>828</v>
      </c>
      <c r="I34" s="31" t="s">
        <v>829</v>
      </c>
      <c r="J34" s="31" t="s">
        <v>830</v>
      </c>
      <c r="K34" s="31" t="s">
        <v>831</v>
      </c>
      <c r="L34" s="31" t="s">
        <v>339</v>
      </c>
      <c r="M34" s="32">
        <v>58757</v>
      </c>
      <c r="N34" s="33">
        <v>127870</v>
      </c>
      <c r="O34" s="34">
        <v>137760</v>
      </c>
      <c r="P34" s="35">
        <v>0</v>
      </c>
      <c r="Q34" s="35">
        <v>0</v>
      </c>
      <c r="R34" s="36">
        <v>24</v>
      </c>
      <c r="S34" s="32">
        <v>2448.2083333333335</v>
      </c>
      <c r="T34" s="33">
        <v>5327.916666666667</v>
      </c>
      <c r="U34" s="34">
        <v>5740</v>
      </c>
      <c r="V34" s="35">
        <v>0</v>
      </c>
      <c r="W34" s="35">
        <v>0</v>
      </c>
      <c r="X34" s="42">
        <v>24335</v>
      </c>
      <c r="Y34" s="42">
        <v>85772</v>
      </c>
      <c r="Z34" s="42">
        <v>0</v>
      </c>
      <c r="AA34" s="42">
        <v>0</v>
      </c>
      <c r="AB34" s="42">
        <v>0</v>
      </c>
      <c r="AC34" s="42">
        <v>0</v>
      </c>
      <c r="AD34" s="42">
        <v>30536</v>
      </c>
      <c r="AE34" s="42">
        <v>80033</v>
      </c>
      <c r="AF34" s="42">
        <v>0</v>
      </c>
      <c r="AG34" s="42">
        <v>0</v>
      </c>
      <c r="AH34" s="42">
        <v>39756</v>
      </c>
      <c r="AI34" s="42">
        <v>71080</v>
      </c>
      <c r="AJ34" s="42">
        <v>102</v>
      </c>
      <c r="AK34" s="42">
        <v>6942</v>
      </c>
      <c r="AL34" s="42">
        <v>35874</v>
      </c>
      <c r="AM34" s="42">
        <v>66650</v>
      </c>
      <c r="AN34" s="42">
        <v>108</v>
      </c>
      <c r="AO34" s="42">
        <v>7444</v>
      </c>
      <c r="AP34" s="42">
        <v>9980</v>
      </c>
      <c r="AQ34" s="42">
        <v>61960</v>
      </c>
      <c r="AR34" s="42">
        <v>419</v>
      </c>
      <c r="AS34" s="42">
        <v>8228</v>
      </c>
      <c r="AT34" s="42">
        <v>8824</v>
      </c>
      <c r="AU34" s="42">
        <v>65299</v>
      </c>
      <c r="AV34" s="42">
        <v>28</v>
      </c>
      <c r="AW34" s="42">
        <v>7921</v>
      </c>
      <c r="AX34" s="42">
        <v>9536</v>
      </c>
      <c r="AY34" s="42">
        <v>60674</v>
      </c>
      <c r="AZ34" s="42">
        <v>0</v>
      </c>
      <c r="BA34" s="42">
        <v>0</v>
      </c>
      <c r="BB34" s="42">
        <v>10599</v>
      </c>
      <c r="BC34" s="42">
        <v>58642</v>
      </c>
      <c r="BD34" s="42">
        <v>3</v>
      </c>
      <c r="BE34" s="42">
        <v>10138</v>
      </c>
      <c r="BF34" s="42">
        <v>10079</v>
      </c>
      <c r="BG34" s="42">
        <v>58343</v>
      </c>
      <c r="BH34" s="42">
        <v>0</v>
      </c>
      <c r="BI34" s="42">
        <v>0</v>
      </c>
      <c r="BJ34" s="42">
        <v>11242</v>
      </c>
      <c r="BK34" s="42">
        <v>60274</v>
      </c>
      <c r="BL34" s="42">
        <v>13</v>
      </c>
      <c r="BM34" s="42">
        <v>137760</v>
      </c>
      <c r="BN34" s="42">
        <v>10492</v>
      </c>
      <c r="BO34" s="42">
        <v>59513</v>
      </c>
      <c r="BP34" s="42">
        <v>40</v>
      </c>
      <c r="BQ34" s="42">
        <v>122294</v>
      </c>
      <c r="BR34" s="42">
        <v>43244</v>
      </c>
      <c r="BS34" s="42">
        <v>59239</v>
      </c>
      <c r="BT34" s="38">
        <f t="shared" si="0"/>
        <v>75113</v>
      </c>
      <c r="BU34" s="38">
        <f t="shared" si="1"/>
        <v>4458473898</v>
      </c>
      <c r="BV34" s="38">
        <f t="shared" si="2"/>
        <v>59356.887596021996</v>
      </c>
      <c r="BW34" s="38">
        <f t="shared" si="3"/>
        <v>2473.20364983425</v>
      </c>
      <c r="BX34" s="42">
        <v>35</v>
      </c>
      <c r="BY34" s="42">
        <v>119064</v>
      </c>
      <c r="BZ34" s="42">
        <v>9120</v>
      </c>
      <c r="CA34" s="42">
        <v>60028</v>
      </c>
    </row>
    <row r="35" spans="1:79">
      <c r="A35" s="29">
        <f t="shared" si="4"/>
        <v>34</v>
      </c>
      <c r="B35" s="30" t="s">
        <v>314</v>
      </c>
      <c r="C35" s="29" t="s">
        <v>315</v>
      </c>
      <c r="D35" s="31" t="s">
        <v>824</v>
      </c>
      <c r="E35" s="31" t="s">
        <v>825</v>
      </c>
      <c r="F35" s="31" t="s">
        <v>832</v>
      </c>
      <c r="G35" s="31" t="s">
        <v>827</v>
      </c>
      <c r="H35" s="31" t="s">
        <v>828</v>
      </c>
      <c r="I35" s="31" t="s">
        <v>829</v>
      </c>
      <c r="J35" s="31" t="s">
        <v>830</v>
      </c>
      <c r="K35" s="31" t="s">
        <v>833</v>
      </c>
      <c r="L35" s="31" t="s">
        <v>339</v>
      </c>
      <c r="M35" s="32">
        <v>3256</v>
      </c>
      <c r="N35" s="33">
        <v>9632</v>
      </c>
      <c r="O35" s="34">
        <v>11805</v>
      </c>
      <c r="P35" s="35">
        <v>0</v>
      </c>
      <c r="Q35" s="35">
        <v>0</v>
      </c>
      <c r="R35" s="36">
        <v>1</v>
      </c>
      <c r="S35" s="32">
        <v>3256</v>
      </c>
      <c r="T35" s="33">
        <v>9632</v>
      </c>
      <c r="U35" s="34">
        <v>11805</v>
      </c>
      <c r="V35" s="35">
        <v>0</v>
      </c>
      <c r="W35" s="35">
        <v>0</v>
      </c>
      <c r="X35" s="42">
        <v>122486</v>
      </c>
      <c r="Y35" s="42">
        <v>6638</v>
      </c>
      <c r="Z35" s="42">
        <v>15303</v>
      </c>
      <c r="AA35" s="42">
        <v>6618</v>
      </c>
      <c r="AB35" s="42">
        <v>163585</v>
      </c>
      <c r="AC35" s="42">
        <v>6962</v>
      </c>
      <c r="AD35" s="42">
        <v>13241</v>
      </c>
      <c r="AE35" s="42">
        <v>6619</v>
      </c>
      <c r="AF35" s="42">
        <v>215091</v>
      </c>
      <c r="AG35" s="42">
        <v>7456</v>
      </c>
      <c r="AH35" s="42">
        <v>23137</v>
      </c>
      <c r="AI35" s="42">
        <v>4500</v>
      </c>
      <c r="AJ35" s="42">
        <v>337375</v>
      </c>
      <c r="AK35" s="42">
        <v>8073</v>
      </c>
      <c r="AL35" s="42">
        <v>8746</v>
      </c>
      <c r="AM35" s="42">
        <v>4502</v>
      </c>
      <c r="AN35" s="42">
        <v>97354</v>
      </c>
      <c r="AO35" s="42">
        <v>8303</v>
      </c>
      <c r="AP35" s="42">
        <v>7824</v>
      </c>
      <c r="AQ35" s="42">
        <v>4500</v>
      </c>
      <c r="AR35" s="37">
        <v>104781</v>
      </c>
      <c r="AS35" s="37">
        <v>8438</v>
      </c>
      <c r="AT35" s="37">
        <v>8483</v>
      </c>
      <c r="AU35" s="37">
        <v>4500</v>
      </c>
      <c r="AV35" s="42">
        <v>94449</v>
      </c>
      <c r="AW35" s="42">
        <v>8704</v>
      </c>
      <c r="AX35" s="42">
        <v>3657</v>
      </c>
      <c r="AY35" s="42">
        <v>4504</v>
      </c>
      <c r="AZ35" s="42">
        <v>78834</v>
      </c>
      <c r="BA35" s="42">
        <v>8953</v>
      </c>
      <c r="BB35" s="42">
        <v>10731</v>
      </c>
      <c r="BC35" s="42">
        <v>4500</v>
      </c>
      <c r="BD35" s="42">
        <v>121636</v>
      </c>
      <c r="BE35" s="42">
        <v>8974</v>
      </c>
      <c r="BF35" s="42">
        <v>2603</v>
      </c>
      <c r="BG35" s="42">
        <v>5066</v>
      </c>
      <c r="BH35" s="35">
        <v>93161</v>
      </c>
      <c r="BI35" s="35">
        <v>9222</v>
      </c>
      <c r="BJ35" s="35">
        <v>801</v>
      </c>
      <c r="BK35" s="35">
        <v>4640</v>
      </c>
      <c r="BL35" s="42">
        <v>115827</v>
      </c>
      <c r="BM35" s="42">
        <v>9254</v>
      </c>
      <c r="BN35" s="42">
        <v>283</v>
      </c>
      <c r="BO35" s="42">
        <v>4667</v>
      </c>
      <c r="BP35" s="35">
        <v>402917</v>
      </c>
      <c r="BQ35" s="35">
        <v>9230</v>
      </c>
      <c r="BR35" s="35">
        <v>3824</v>
      </c>
      <c r="BS35" s="35">
        <v>4883</v>
      </c>
      <c r="BT35" s="38">
        <f t="shared" si="0"/>
        <v>741052</v>
      </c>
      <c r="BU35" s="38">
        <f t="shared" si="1"/>
        <v>5686945111</v>
      </c>
      <c r="BV35" s="38">
        <f t="shared" si="2"/>
        <v>7674.1512215067232</v>
      </c>
      <c r="BW35" s="38">
        <f t="shared" si="3"/>
        <v>7674.1512215067232</v>
      </c>
      <c r="BX35" s="42">
        <v>132681</v>
      </c>
      <c r="BY35" s="42">
        <v>9638</v>
      </c>
      <c r="BZ35" s="42">
        <v>58</v>
      </c>
      <c r="CA35" s="42">
        <v>3376</v>
      </c>
    </row>
    <row r="36" spans="1:79">
      <c r="A36" s="29">
        <f t="shared" si="4"/>
        <v>35</v>
      </c>
      <c r="B36" s="30" t="s">
        <v>314</v>
      </c>
      <c r="C36" s="29" t="s">
        <v>315</v>
      </c>
      <c r="D36" s="31" t="s">
        <v>824</v>
      </c>
      <c r="E36" s="31" t="s">
        <v>825</v>
      </c>
      <c r="F36" s="31" t="s">
        <v>834</v>
      </c>
      <c r="G36" s="31" t="s">
        <v>835</v>
      </c>
      <c r="H36" s="31" t="s">
        <v>836</v>
      </c>
      <c r="I36" s="31" t="s">
        <v>829</v>
      </c>
      <c r="J36" s="31" t="s">
        <v>830</v>
      </c>
      <c r="K36" s="31" t="s">
        <v>837</v>
      </c>
      <c r="L36" s="31" t="s">
        <v>397</v>
      </c>
      <c r="M36" s="32">
        <v>0</v>
      </c>
      <c r="N36" s="33">
        <v>0</v>
      </c>
      <c r="O36" s="34">
        <v>0</v>
      </c>
      <c r="P36" s="35">
        <v>0</v>
      </c>
      <c r="Q36" s="35">
        <v>0</v>
      </c>
      <c r="R36" s="36">
        <v>1</v>
      </c>
      <c r="S36" s="32">
        <v>0</v>
      </c>
      <c r="T36" s="33">
        <v>0</v>
      </c>
      <c r="U36" s="34">
        <v>0</v>
      </c>
      <c r="V36" s="35">
        <v>0</v>
      </c>
      <c r="W36" s="35">
        <v>0</v>
      </c>
      <c r="X36" s="36">
        <v>0</v>
      </c>
      <c r="Y36" s="36">
        <v>0</v>
      </c>
      <c r="Z36" s="36">
        <v>0</v>
      </c>
      <c r="AA36" s="36">
        <v>0</v>
      </c>
      <c r="AB36" s="37">
        <v>0</v>
      </c>
      <c r="AC36" s="37">
        <v>0</v>
      </c>
      <c r="AD36" s="37">
        <v>0</v>
      </c>
      <c r="AE36" s="37">
        <v>0</v>
      </c>
      <c r="AF36" s="36">
        <v>0</v>
      </c>
      <c r="AG36" s="36">
        <v>0</v>
      </c>
      <c r="AH36" s="36">
        <v>0</v>
      </c>
      <c r="AI36" s="36">
        <v>0</v>
      </c>
      <c r="AJ36" s="37">
        <v>0</v>
      </c>
      <c r="AK36" s="37">
        <v>0</v>
      </c>
      <c r="AL36" s="37">
        <v>0</v>
      </c>
      <c r="AM36" s="37">
        <v>0</v>
      </c>
      <c r="AN36" s="42">
        <v>0</v>
      </c>
      <c r="AO36" s="42">
        <v>0</v>
      </c>
      <c r="AP36" s="42">
        <v>0</v>
      </c>
      <c r="AQ36" s="42">
        <v>0</v>
      </c>
      <c r="AR36" s="37">
        <v>0</v>
      </c>
      <c r="AS36" s="37">
        <v>0</v>
      </c>
      <c r="AT36" s="37">
        <v>0</v>
      </c>
      <c r="AU36" s="37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0</v>
      </c>
      <c r="BF36" s="42">
        <v>0</v>
      </c>
      <c r="BG36" s="42">
        <v>0</v>
      </c>
      <c r="BH36" s="42">
        <v>0</v>
      </c>
      <c r="BI36" s="42">
        <v>0</v>
      </c>
      <c r="BJ36" s="42">
        <v>24</v>
      </c>
      <c r="BK36" s="42">
        <v>3750</v>
      </c>
      <c r="BL36" s="42">
        <v>0</v>
      </c>
      <c r="BM36" s="42">
        <v>0</v>
      </c>
      <c r="BN36" s="42">
        <v>0</v>
      </c>
      <c r="BO36" s="42">
        <v>0</v>
      </c>
      <c r="BP36" s="35">
        <v>0</v>
      </c>
      <c r="BQ36" s="35">
        <v>0</v>
      </c>
      <c r="BR36" s="35">
        <v>24</v>
      </c>
      <c r="BS36" s="35">
        <v>3750</v>
      </c>
      <c r="BT36" s="38">
        <f t="shared" si="0"/>
        <v>48</v>
      </c>
      <c r="BU36" s="38">
        <f t="shared" si="1"/>
        <v>180000</v>
      </c>
      <c r="BV36" s="38">
        <f t="shared" si="2"/>
        <v>3750</v>
      </c>
      <c r="BW36" s="38">
        <f t="shared" si="3"/>
        <v>3750</v>
      </c>
      <c r="BX36" s="35">
        <v>0</v>
      </c>
      <c r="BY36" s="35">
        <v>0</v>
      </c>
      <c r="BZ36" s="35">
        <v>0</v>
      </c>
      <c r="CA36" s="35">
        <v>0</v>
      </c>
    </row>
    <row r="37" spans="1:79">
      <c r="A37" s="29">
        <f t="shared" si="4"/>
        <v>36</v>
      </c>
      <c r="B37" s="30" t="s">
        <v>314</v>
      </c>
      <c r="C37" s="29" t="s">
        <v>315</v>
      </c>
      <c r="D37" s="31" t="s">
        <v>824</v>
      </c>
      <c r="E37" s="31" t="s">
        <v>825</v>
      </c>
      <c r="F37" s="31" t="s">
        <v>838</v>
      </c>
      <c r="G37" s="31" t="s">
        <v>839</v>
      </c>
      <c r="H37" s="31" t="s">
        <v>840</v>
      </c>
      <c r="I37" s="31" t="s">
        <v>829</v>
      </c>
      <c r="J37" s="31" t="s">
        <v>830</v>
      </c>
      <c r="K37" s="31" t="s">
        <v>841</v>
      </c>
      <c r="L37" s="31" t="s">
        <v>842</v>
      </c>
      <c r="M37" s="32">
        <v>4045</v>
      </c>
      <c r="N37" s="33">
        <v>9407</v>
      </c>
      <c r="O37" s="34">
        <v>16085</v>
      </c>
      <c r="P37" s="35">
        <v>0</v>
      </c>
      <c r="Q37" s="35">
        <v>0</v>
      </c>
      <c r="R37" s="36">
        <v>1</v>
      </c>
      <c r="S37" s="32">
        <v>4045</v>
      </c>
      <c r="T37" s="33">
        <v>9407</v>
      </c>
      <c r="U37" s="34">
        <v>16085</v>
      </c>
      <c r="V37" s="35">
        <v>0</v>
      </c>
      <c r="W37" s="35">
        <v>0</v>
      </c>
      <c r="X37" s="36">
        <v>703829</v>
      </c>
      <c r="Y37" s="36">
        <v>7608</v>
      </c>
      <c r="Z37" s="36">
        <v>315314</v>
      </c>
      <c r="AA37" s="36">
        <v>4834</v>
      </c>
      <c r="AB37" s="37">
        <v>562660</v>
      </c>
      <c r="AC37" s="37">
        <v>8218</v>
      </c>
      <c r="AD37" s="37">
        <v>280312</v>
      </c>
      <c r="AE37" s="37">
        <v>4026</v>
      </c>
      <c r="AF37" s="36">
        <v>585570</v>
      </c>
      <c r="AG37" s="36">
        <v>7727</v>
      </c>
      <c r="AH37" s="36">
        <v>292850</v>
      </c>
      <c r="AI37" s="36">
        <v>3867</v>
      </c>
      <c r="AJ37" s="37">
        <v>538244</v>
      </c>
      <c r="AK37" s="37">
        <v>8059</v>
      </c>
      <c r="AL37" s="37">
        <v>397122</v>
      </c>
      <c r="AM37" s="37">
        <v>3777</v>
      </c>
      <c r="AN37" s="37">
        <v>141956</v>
      </c>
      <c r="AO37" s="37">
        <v>8603</v>
      </c>
      <c r="AP37" s="37">
        <v>79155</v>
      </c>
      <c r="AQ37" s="37">
        <v>3835</v>
      </c>
      <c r="AR37" s="37">
        <v>132174</v>
      </c>
      <c r="AS37" s="37">
        <v>8934</v>
      </c>
      <c r="AT37" s="37">
        <v>110294</v>
      </c>
      <c r="AU37" s="37">
        <v>3747</v>
      </c>
      <c r="AV37" s="37">
        <v>83725</v>
      </c>
      <c r="AW37" s="37">
        <v>8768</v>
      </c>
      <c r="AX37" s="37">
        <v>122142</v>
      </c>
      <c r="AY37" s="37">
        <v>5551</v>
      </c>
      <c r="AZ37" s="37">
        <v>106163</v>
      </c>
      <c r="BA37" s="37">
        <v>9103</v>
      </c>
      <c r="BB37" s="37">
        <v>68974</v>
      </c>
      <c r="BC37" s="37">
        <v>4012</v>
      </c>
      <c r="BD37" s="35">
        <v>101885</v>
      </c>
      <c r="BE37" s="35">
        <v>10045</v>
      </c>
      <c r="BF37" s="35">
        <v>92034</v>
      </c>
      <c r="BG37" s="35">
        <v>4446</v>
      </c>
      <c r="BH37" s="42">
        <v>108241</v>
      </c>
      <c r="BI37" s="42">
        <v>8963</v>
      </c>
      <c r="BJ37" s="42">
        <v>47490</v>
      </c>
      <c r="BK37" s="42">
        <v>4043</v>
      </c>
      <c r="BL37" s="42">
        <v>127110</v>
      </c>
      <c r="BM37" s="42">
        <v>8444</v>
      </c>
      <c r="BN37" s="42">
        <v>49715</v>
      </c>
      <c r="BO37" s="42">
        <v>3930</v>
      </c>
      <c r="BP37" s="35">
        <v>467896</v>
      </c>
      <c r="BQ37" s="35">
        <v>9181</v>
      </c>
      <c r="BR37" s="35">
        <v>276711</v>
      </c>
      <c r="BS37" s="35">
        <v>4157</v>
      </c>
      <c r="BT37" s="38">
        <f t="shared" si="0"/>
        <v>1271082</v>
      </c>
      <c r="BU37" s="38">
        <f t="shared" si="1"/>
        <v>8286198840</v>
      </c>
      <c r="BV37" s="38">
        <f t="shared" si="2"/>
        <v>6519.0120228277956</v>
      </c>
      <c r="BW37" s="38">
        <f t="shared" si="3"/>
        <v>6519.0120228277956</v>
      </c>
      <c r="BX37" s="42">
        <v>98966</v>
      </c>
      <c r="BY37" s="42">
        <v>10141</v>
      </c>
      <c r="BZ37" s="42">
        <v>54099</v>
      </c>
      <c r="CA37" s="42">
        <v>4009</v>
      </c>
    </row>
    <row r="38" spans="1:79">
      <c r="A38" s="29">
        <f t="shared" si="4"/>
        <v>37</v>
      </c>
      <c r="B38" s="30" t="s">
        <v>314</v>
      </c>
      <c r="C38" s="29" t="s">
        <v>315</v>
      </c>
      <c r="D38" s="31" t="s">
        <v>824</v>
      </c>
      <c r="E38" s="31" t="s">
        <v>825</v>
      </c>
      <c r="F38" s="31" t="s">
        <v>843</v>
      </c>
      <c r="G38" s="31" t="s">
        <v>844</v>
      </c>
      <c r="H38" s="31" t="s">
        <v>845</v>
      </c>
      <c r="I38" s="31" t="s">
        <v>338</v>
      </c>
      <c r="J38" s="31" t="s">
        <v>365</v>
      </c>
      <c r="K38" s="31" t="s">
        <v>846</v>
      </c>
      <c r="L38" s="31" t="s">
        <v>842</v>
      </c>
      <c r="M38" s="32">
        <v>0</v>
      </c>
      <c r="N38" s="33">
        <v>0</v>
      </c>
      <c r="O38" s="34">
        <v>0</v>
      </c>
      <c r="P38" s="35">
        <v>0</v>
      </c>
      <c r="Q38" s="35">
        <v>0</v>
      </c>
      <c r="R38" s="36">
        <v>14</v>
      </c>
      <c r="S38" s="32">
        <v>0</v>
      </c>
      <c r="T38" s="33">
        <v>0</v>
      </c>
      <c r="U38" s="34">
        <v>0</v>
      </c>
      <c r="V38" s="35">
        <v>0</v>
      </c>
      <c r="W38" s="35">
        <v>0</v>
      </c>
      <c r="X38" s="36">
        <v>0</v>
      </c>
      <c r="Y38" s="36">
        <v>0</v>
      </c>
      <c r="Z38" s="36">
        <v>0</v>
      </c>
      <c r="AA38" s="36">
        <v>0</v>
      </c>
      <c r="AB38" s="37">
        <v>0</v>
      </c>
      <c r="AC38" s="37">
        <v>0</v>
      </c>
      <c r="AD38" s="37">
        <v>0</v>
      </c>
      <c r="AE38" s="37">
        <v>0</v>
      </c>
      <c r="AF38" s="36">
        <v>0</v>
      </c>
      <c r="AG38" s="36">
        <v>0</v>
      </c>
      <c r="AH38" s="36">
        <v>0</v>
      </c>
      <c r="AI38" s="36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41"/>
      <c r="BA38" s="41"/>
      <c r="BB38" s="41"/>
      <c r="BC38" s="41"/>
      <c r="BD38" s="35">
        <v>0</v>
      </c>
      <c r="BE38" s="35">
        <v>0</v>
      </c>
      <c r="BF38" s="35">
        <v>0</v>
      </c>
      <c r="BG38" s="35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35">
        <v>0</v>
      </c>
      <c r="BQ38" s="35">
        <v>0</v>
      </c>
      <c r="BR38" s="35">
        <v>0</v>
      </c>
      <c r="BS38" s="35">
        <v>0</v>
      </c>
      <c r="BT38" s="38">
        <f t="shared" si="0"/>
        <v>0</v>
      </c>
      <c r="BU38" s="38">
        <f t="shared" si="1"/>
        <v>0</v>
      </c>
      <c r="BV38" s="38" t="e">
        <f t="shared" si="2"/>
        <v>#DIV/0!</v>
      </c>
      <c r="BW38" s="38" t="e">
        <f t="shared" si="3"/>
        <v>#DIV/0!</v>
      </c>
      <c r="BX38" s="35">
        <v>0</v>
      </c>
      <c r="BY38" s="35">
        <v>0</v>
      </c>
      <c r="BZ38" s="35">
        <v>0</v>
      </c>
      <c r="CA38" s="35">
        <v>0</v>
      </c>
    </row>
    <row r="39" spans="1:79">
      <c r="A39" s="29">
        <f t="shared" si="4"/>
        <v>38</v>
      </c>
      <c r="B39" s="30" t="s">
        <v>314</v>
      </c>
      <c r="C39" s="29" t="s">
        <v>315</v>
      </c>
      <c r="D39" s="31" t="s">
        <v>824</v>
      </c>
      <c r="E39" s="31" t="s">
        <v>825</v>
      </c>
      <c r="F39" s="31" t="s">
        <v>847</v>
      </c>
      <c r="G39" s="31" t="s">
        <v>848</v>
      </c>
      <c r="H39" s="31" t="s">
        <v>845</v>
      </c>
      <c r="I39" s="31" t="s">
        <v>338</v>
      </c>
      <c r="J39" s="31" t="s">
        <v>365</v>
      </c>
      <c r="K39" s="31" t="s">
        <v>371</v>
      </c>
      <c r="L39" s="31" t="s">
        <v>842</v>
      </c>
      <c r="M39" s="32">
        <v>24320</v>
      </c>
      <c r="N39" s="33">
        <v>34821</v>
      </c>
      <c r="O39" s="34">
        <v>39097</v>
      </c>
      <c r="P39" s="35">
        <v>0</v>
      </c>
      <c r="Q39" s="35">
        <v>0</v>
      </c>
      <c r="R39" s="36">
        <v>28</v>
      </c>
      <c r="S39" s="32">
        <v>868.57142857142856</v>
      </c>
      <c r="T39" s="33">
        <v>1243.6071428571429</v>
      </c>
      <c r="U39" s="34">
        <v>1396.3214285714287</v>
      </c>
      <c r="V39" s="35">
        <v>0</v>
      </c>
      <c r="W39" s="35">
        <v>0</v>
      </c>
      <c r="X39" s="36">
        <v>18535</v>
      </c>
      <c r="Y39" s="36">
        <v>30760</v>
      </c>
      <c r="Z39" s="36">
        <v>805</v>
      </c>
      <c r="AA39" s="36">
        <v>29087</v>
      </c>
      <c r="AB39" s="37">
        <v>17292</v>
      </c>
      <c r="AC39" s="37">
        <v>30750</v>
      </c>
      <c r="AD39" s="37">
        <v>1287</v>
      </c>
      <c r="AE39" s="37">
        <v>25118</v>
      </c>
      <c r="AF39" s="36">
        <v>17280</v>
      </c>
      <c r="AG39" s="36">
        <v>30655</v>
      </c>
      <c r="AH39" s="36">
        <v>2694</v>
      </c>
      <c r="AI39" s="36">
        <v>22436</v>
      </c>
      <c r="AJ39" s="37">
        <v>16812</v>
      </c>
      <c r="AK39" s="37">
        <v>30526</v>
      </c>
      <c r="AL39" s="37">
        <v>4049</v>
      </c>
      <c r="AM39" s="37">
        <v>20911</v>
      </c>
      <c r="AN39" s="37">
        <v>4314</v>
      </c>
      <c r="AO39" s="37">
        <v>31832</v>
      </c>
      <c r="AP39" s="37">
        <v>1088</v>
      </c>
      <c r="AQ39" s="37">
        <v>21621</v>
      </c>
      <c r="AR39" s="37">
        <v>4683</v>
      </c>
      <c r="AS39" s="37">
        <v>32697</v>
      </c>
      <c r="AT39" s="37">
        <v>1238</v>
      </c>
      <c r="AU39" s="37">
        <v>22332</v>
      </c>
      <c r="AV39" s="37">
        <v>3822</v>
      </c>
      <c r="AW39" s="37">
        <v>31661</v>
      </c>
      <c r="AX39" s="37">
        <v>2113</v>
      </c>
      <c r="AY39" s="37">
        <v>27658</v>
      </c>
      <c r="AZ39" s="37">
        <v>4863</v>
      </c>
      <c r="BA39" s="37">
        <v>32471</v>
      </c>
      <c r="BB39" s="37">
        <v>1283</v>
      </c>
      <c r="BC39" s="37">
        <v>22144</v>
      </c>
      <c r="BD39" s="35">
        <v>3372</v>
      </c>
      <c r="BE39" s="35">
        <v>34927</v>
      </c>
      <c r="BF39" s="35">
        <v>2083</v>
      </c>
      <c r="BG39" s="35">
        <v>27434</v>
      </c>
      <c r="BH39" s="35">
        <v>4184</v>
      </c>
      <c r="BI39" s="35">
        <v>34821</v>
      </c>
      <c r="BJ39" s="35">
        <v>1298</v>
      </c>
      <c r="BK39" s="35">
        <v>24320</v>
      </c>
      <c r="BL39" s="35">
        <v>4514</v>
      </c>
      <c r="BM39" s="35">
        <v>34707</v>
      </c>
      <c r="BN39" s="35">
        <v>1287</v>
      </c>
      <c r="BO39" s="35">
        <v>23225</v>
      </c>
      <c r="BP39" s="35">
        <v>16903</v>
      </c>
      <c r="BQ39" s="35">
        <v>34779</v>
      </c>
      <c r="BR39" s="35">
        <v>6349</v>
      </c>
      <c r="BS39" s="35">
        <v>24840</v>
      </c>
      <c r="BT39" s="38">
        <f t="shared" si="0"/>
        <v>39990</v>
      </c>
      <c r="BU39" s="38">
        <f t="shared" si="1"/>
        <v>1166578315</v>
      </c>
      <c r="BV39" s="38">
        <f t="shared" si="2"/>
        <v>29171.750812703176</v>
      </c>
      <c r="BW39" s="38">
        <f t="shared" si="3"/>
        <v>1041.8482433108277</v>
      </c>
      <c r="BX39" s="35">
        <v>3747</v>
      </c>
      <c r="BY39" s="35">
        <v>36032</v>
      </c>
      <c r="BZ39" s="35">
        <v>1389</v>
      </c>
      <c r="CA39" s="35">
        <v>23865</v>
      </c>
    </row>
    <row r="40" spans="1:79">
      <c r="A40" s="29">
        <f t="shared" si="4"/>
        <v>39</v>
      </c>
      <c r="B40" s="30" t="s">
        <v>314</v>
      </c>
      <c r="C40" s="29" t="s">
        <v>315</v>
      </c>
      <c r="D40" s="31" t="s">
        <v>824</v>
      </c>
      <c r="E40" s="31" t="s">
        <v>825</v>
      </c>
      <c r="F40" s="31" t="s">
        <v>849</v>
      </c>
      <c r="G40" s="31" t="s">
        <v>850</v>
      </c>
      <c r="H40" s="31" t="s">
        <v>851</v>
      </c>
      <c r="I40" s="31" t="s">
        <v>852</v>
      </c>
      <c r="J40" s="31" t="s">
        <v>365</v>
      </c>
      <c r="K40" s="31" t="s">
        <v>853</v>
      </c>
      <c r="L40" s="31" t="s">
        <v>842</v>
      </c>
      <c r="M40" s="32">
        <v>6148</v>
      </c>
      <c r="N40" s="33">
        <v>10581</v>
      </c>
      <c r="O40" s="34">
        <v>14995</v>
      </c>
      <c r="P40" s="35">
        <v>0</v>
      </c>
      <c r="Q40" s="35">
        <v>0</v>
      </c>
      <c r="R40" s="36">
        <v>30</v>
      </c>
      <c r="S40" s="32">
        <v>204.93333333333334</v>
      </c>
      <c r="T40" s="33">
        <v>352.7</v>
      </c>
      <c r="U40" s="34">
        <v>499.83333333333331</v>
      </c>
      <c r="V40" s="35">
        <v>0</v>
      </c>
      <c r="W40" s="35">
        <v>0</v>
      </c>
      <c r="X40" s="36">
        <v>62238</v>
      </c>
      <c r="Y40" s="36">
        <v>8309</v>
      </c>
      <c r="Z40" s="36">
        <v>33040</v>
      </c>
      <c r="AA40" s="36">
        <v>5698</v>
      </c>
      <c r="AB40" s="37">
        <v>65863</v>
      </c>
      <c r="AC40" s="37">
        <v>8757</v>
      </c>
      <c r="AD40" s="37">
        <v>30385</v>
      </c>
      <c r="AE40" s="37">
        <v>5783</v>
      </c>
      <c r="AF40" s="36">
        <v>63622</v>
      </c>
      <c r="AG40" s="36">
        <v>8755</v>
      </c>
      <c r="AH40" s="36">
        <v>33516</v>
      </c>
      <c r="AI40" s="36">
        <v>5114</v>
      </c>
      <c r="AJ40" s="37">
        <v>60728</v>
      </c>
      <c r="AK40" s="37">
        <v>8752</v>
      </c>
      <c r="AL40" s="37">
        <v>37339</v>
      </c>
      <c r="AM40" s="37">
        <v>4850</v>
      </c>
      <c r="AN40" s="37">
        <v>15323</v>
      </c>
      <c r="AO40" s="37">
        <v>9097</v>
      </c>
      <c r="AP40" s="37">
        <v>4870</v>
      </c>
      <c r="AQ40" s="37">
        <v>5466</v>
      </c>
      <c r="AR40" s="37">
        <v>17095</v>
      </c>
      <c r="AS40" s="37">
        <v>9346</v>
      </c>
      <c r="AT40" s="37">
        <v>5927</v>
      </c>
      <c r="AU40" s="37">
        <v>5528</v>
      </c>
      <c r="AV40" s="37">
        <v>10557</v>
      </c>
      <c r="AW40" s="37">
        <v>9378</v>
      </c>
      <c r="AX40" s="37">
        <v>9538</v>
      </c>
      <c r="AY40" s="37">
        <v>7185</v>
      </c>
      <c r="AZ40" s="37">
        <v>15140</v>
      </c>
      <c r="BA40" s="37">
        <v>9362</v>
      </c>
      <c r="BB40" s="37">
        <v>5437</v>
      </c>
      <c r="BC40" s="37">
        <v>5247</v>
      </c>
      <c r="BD40" s="35">
        <v>12180</v>
      </c>
      <c r="BE40" s="35">
        <v>9974</v>
      </c>
      <c r="BF40" s="35">
        <v>7028</v>
      </c>
      <c r="BG40" s="35">
        <v>6856</v>
      </c>
      <c r="BH40" s="35">
        <v>14812</v>
      </c>
      <c r="BI40" s="35">
        <v>10581</v>
      </c>
      <c r="BJ40" s="35">
        <v>2973</v>
      </c>
      <c r="BK40" s="35">
        <v>6148</v>
      </c>
      <c r="BL40" s="35">
        <v>19962</v>
      </c>
      <c r="BM40" s="35">
        <v>10785</v>
      </c>
      <c r="BN40" s="35">
        <v>2705</v>
      </c>
      <c r="BO40" s="35">
        <v>5110</v>
      </c>
      <c r="BP40" s="35">
        <v>61289</v>
      </c>
      <c r="BQ40" s="35">
        <v>11074</v>
      </c>
      <c r="BR40" s="35">
        <v>19036</v>
      </c>
      <c r="BS40" s="35">
        <v>5661</v>
      </c>
      <c r="BT40" s="38">
        <f t="shared" si="0"/>
        <v>139985</v>
      </c>
      <c r="BU40" s="38">
        <f t="shared" si="1"/>
        <v>1238799800</v>
      </c>
      <c r="BV40" s="38">
        <f t="shared" si="2"/>
        <v>8849.5181626602844</v>
      </c>
      <c r="BW40" s="38">
        <f t="shared" si="3"/>
        <v>294.98393875534282</v>
      </c>
      <c r="BX40" s="35">
        <v>13922</v>
      </c>
      <c r="BY40" s="35">
        <v>12031</v>
      </c>
      <c r="BZ40" s="35">
        <v>855</v>
      </c>
      <c r="CA40" s="35">
        <v>7984</v>
      </c>
    </row>
    <row r="41" spans="1:79">
      <c r="A41" s="29">
        <f t="shared" si="4"/>
        <v>40</v>
      </c>
      <c r="B41" s="30" t="s">
        <v>314</v>
      </c>
      <c r="C41" s="29" t="s">
        <v>315</v>
      </c>
      <c r="D41" s="31" t="s">
        <v>824</v>
      </c>
      <c r="E41" s="31" t="s">
        <v>825</v>
      </c>
      <c r="F41" s="31" t="s">
        <v>854</v>
      </c>
      <c r="G41" s="31" t="s">
        <v>855</v>
      </c>
      <c r="H41" s="31" t="s">
        <v>856</v>
      </c>
      <c r="I41" s="31" t="s">
        <v>857</v>
      </c>
      <c r="J41" s="31" t="s">
        <v>322</v>
      </c>
      <c r="K41" s="31" t="s">
        <v>858</v>
      </c>
      <c r="L41" s="31" t="s">
        <v>842</v>
      </c>
      <c r="M41" s="32">
        <v>38500</v>
      </c>
      <c r="N41" s="33">
        <v>38500</v>
      </c>
      <c r="O41" s="34">
        <v>43500</v>
      </c>
      <c r="P41" s="35">
        <v>0</v>
      </c>
      <c r="Q41" s="35">
        <v>0</v>
      </c>
      <c r="R41" s="36">
        <v>1</v>
      </c>
      <c r="S41" s="32">
        <v>38500</v>
      </c>
      <c r="T41" s="33">
        <v>38500</v>
      </c>
      <c r="U41" s="34">
        <v>43500</v>
      </c>
      <c r="V41" s="35">
        <v>0</v>
      </c>
      <c r="W41" s="35">
        <v>0</v>
      </c>
      <c r="X41" s="36">
        <v>6004</v>
      </c>
      <c r="Y41" s="36">
        <v>37802</v>
      </c>
      <c r="Z41" s="36">
        <v>415</v>
      </c>
      <c r="AA41" s="36">
        <v>33342</v>
      </c>
      <c r="AB41" s="37">
        <v>5760</v>
      </c>
      <c r="AC41" s="37">
        <v>38246</v>
      </c>
      <c r="AD41" s="37">
        <v>1255</v>
      </c>
      <c r="AE41" s="37">
        <v>19775</v>
      </c>
      <c r="AF41" s="36">
        <v>2360</v>
      </c>
      <c r="AG41" s="36">
        <v>38500</v>
      </c>
      <c r="AH41" s="36">
        <v>13</v>
      </c>
      <c r="AI41" s="36">
        <v>38500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37">
        <v>0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</v>
      </c>
      <c r="BL41" s="35">
        <v>0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0</v>
      </c>
      <c r="BS41" s="35">
        <v>0</v>
      </c>
      <c r="BT41" s="38">
        <f t="shared" si="0"/>
        <v>0</v>
      </c>
      <c r="BU41" s="38">
        <f t="shared" si="1"/>
        <v>0</v>
      </c>
      <c r="BV41" s="38" t="e">
        <f t="shared" si="2"/>
        <v>#DIV/0!</v>
      </c>
      <c r="BW41" s="38" t="e">
        <f t="shared" si="3"/>
        <v>#DIV/0!</v>
      </c>
      <c r="BX41" s="35">
        <v>0</v>
      </c>
      <c r="BY41" s="35">
        <v>0</v>
      </c>
      <c r="BZ41" s="35">
        <v>0</v>
      </c>
      <c r="CA41" s="35">
        <v>0</v>
      </c>
    </row>
    <row r="42" spans="1:79">
      <c r="A42" s="29">
        <f t="shared" si="4"/>
        <v>41</v>
      </c>
      <c r="B42" s="30" t="s">
        <v>314</v>
      </c>
      <c r="C42" s="29" t="s">
        <v>315</v>
      </c>
      <c r="D42" s="31" t="s">
        <v>859</v>
      </c>
      <c r="E42" s="31" t="s">
        <v>860</v>
      </c>
      <c r="F42" s="31" t="s">
        <v>861</v>
      </c>
      <c r="G42" s="31" t="s">
        <v>862</v>
      </c>
      <c r="H42" s="31" t="s">
        <v>863</v>
      </c>
      <c r="I42" s="31" t="s">
        <v>864</v>
      </c>
      <c r="J42" s="31" t="s">
        <v>322</v>
      </c>
      <c r="K42" s="31" t="s">
        <v>865</v>
      </c>
      <c r="L42" s="31" t="s">
        <v>866</v>
      </c>
      <c r="M42" s="32">
        <v>15761</v>
      </c>
      <c r="N42" s="33">
        <v>15761</v>
      </c>
      <c r="O42" s="34">
        <v>17735</v>
      </c>
      <c r="P42" s="42">
        <v>0</v>
      </c>
      <c r="Q42" s="42">
        <v>0</v>
      </c>
      <c r="R42" s="36">
        <v>1</v>
      </c>
      <c r="S42" s="32">
        <v>15761</v>
      </c>
      <c r="T42" s="33">
        <v>15761</v>
      </c>
      <c r="U42" s="34">
        <v>17735</v>
      </c>
      <c r="V42" s="42">
        <v>0</v>
      </c>
      <c r="W42" s="42">
        <v>0</v>
      </c>
      <c r="X42" s="42">
        <v>322066</v>
      </c>
      <c r="Y42" s="42">
        <v>9163</v>
      </c>
      <c r="Z42" s="42">
        <v>40904</v>
      </c>
      <c r="AA42" s="42">
        <v>6986</v>
      </c>
      <c r="AB42" s="42">
        <v>126904</v>
      </c>
      <c r="AC42" s="42">
        <v>12365</v>
      </c>
      <c r="AD42" s="42">
        <v>22818</v>
      </c>
      <c r="AE42" s="42">
        <v>6836</v>
      </c>
      <c r="AF42" s="42">
        <v>245483</v>
      </c>
      <c r="AG42" s="42">
        <v>13515</v>
      </c>
      <c r="AH42" s="42">
        <v>85169</v>
      </c>
      <c r="AI42" s="42">
        <v>4300</v>
      </c>
      <c r="AJ42" s="42">
        <v>494151</v>
      </c>
      <c r="AK42" s="42">
        <v>14482</v>
      </c>
      <c r="AL42" s="42">
        <v>37462</v>
      </c>
      <c r="AM42" s="42">
        <v>4312</v>
      </c>
      <c r="AN42" s="37">
        <v>193010</v>
      </c>
      <c r="AO42" s="37">
        <v>14246</v>
      </c>
      <c r="AP42" s="37">
        <v>40488</v>
      </c>
      <c r="AQ42" s="37">
        <v>4300</v>
      </c>
      <c r="AR42" s="37">
        <v>167869</v>
      </c>
      <c r="AS42" s="37">
        <v>14481</v>
      </c>
      <c r="AT42" s="37">
        <v>40968</v>
      </c>
      <c r="AU42" s="37">
        <v>4300</v>
      </c>
      <c r="AV42" s="37">
        <v>154016</v>
      </c>
      <c r="AW42" s="37">
        <v>14700</v>
      </c>
      <c r="AX42" s="37">
        <v>11099</v>
      </c>
      <c r="AY42" s="37">
        <v>4300</v>
      </c>
      <c r="AZ42" s="37">
        <v>165450</v>
      </c>
      <c r="BA42" s="37">
        <v>14535</v>
      </c>
      <c r="BB42" s="37">
        <v>53352</v>
      </c>
      <c r="BC42" s="37">
        <v>4300</v>
      </c>
      <c r="BD42" s="35">
        <v>250979</v>
      </c>
      <c r="BE42" s="35">
        <v>14705</v>
      </c>
      <c r="BF42" s="35">
        <v>9077</v>
      </c>
      <c r="BG42" s="35">
        <v>4167</v>
      </c>
      <c r="BH42" s="35">
        <v>221200</v>
      </c>
      <c r="BI42" s="35">
        <v>15026</v>
      </c>
      <c r="BJ42" s="35">
        <v>1911</v>
      </c>
      <c r="BK42" s="35">
        <v>89276</v>
      </c>
      <c r="BL42" s="35">
        <v>238282</v>
      </c>
      <c r="BM42" s="35">
        <v>14930</v>
      </c>
      <c r="BN42" s="35">
        <v>1486</v>
      </c>
      <c r="BO42" s="35">
        <v>81009</v>
      </c>
      <c r="BP42" s="35">
        <v>867424</v>
      </c>
      <c r="BQ42" s="35">
        <v>15040</v>
      </c>
      <c r="BR42" s="35">
        <v>13673</v>
      </c>
      <c r="BS42" s="35">
        <v>31103</v>
      </c>
      <c r="BT42" s="38">
        <f t="shared" si="0"/>
        <v>1604032</v>
      </c>
      <c r="BU42" s="38">
        <f t="shared" si="1"/>
        <v>20681705092</v>
      </c>
      <c r="BV42" s="38">
        <f t="shared" si="2"/>
        <v>12893.573876331644</v>
      </c>
      <c r="BW42" s="38">
        <f t="shared" si="3"/>
        <v>12893.573876331644</v>
      </c>
      <c r="BX42" s="35">
        <v>291095</v>
      </c>
      <c r="BY42" s="35">
        <v>15544</v>
      </c>
      <c r="BZ42" s="35">
        <v>119</v>
      </c>
      <c r="CA42" s="35">
        <v>56864</v>
      </c>
    </row>
    <row r="43" spans="1:79">
      <c r="A43" s="29">
        <f t="shared" si="4"/>
        <v>42</v>
      </c>
      <c r="B43" s="30" t="s">
        <v>314</v>
      </c>
      <c r="C43" s="29" t="s">
        <v>315</v>
      </c>
      <c r="D43" s="31" t="s">
        <v>859</v>
      </c>
      <c r="E43" s="31" t="s">
        <v>860</v>
      </c>
      <c r="F43" s="31" t="s">
        <v>867</v>
      </c>
      <c r="G43" s="31" t="s">
        <v>862</v>
      </c>
      <c r="H43" s="31" t="s">
        <v>863</v>
      </c>
      <c r="I43" s="31" t="s">
        <v>864</v>
      </c>
      <c r="J43" s="31" t="s">
        <v>322</v>
      </c>
      <c r="K43" s="31" t="s">
        <v>868</v>
      </c>
      <c r="L43" s="31" t="s">
        <v>866</v>
      </c>
      <c r="M43" s="32">
        <v>46111</v>
      </c>
      <c r="N43" s="33">
        <v>46111</v>
      </c>
      <c r="O43" s="34">
        <v>92400</v>
      </c>
      <c r="P43" s="42">
        <v>0</v>
      </c>
      <c r="Q43" s="42">
        <v>0</v>
      </c>
      <c r="R43" s="36">
        <v>24</v>
      </c>
      <c r="S43" s="32">
        <v>1921.2916666666667</v>
      </c>
      <c r="T43" s="33">
        <v>1921.2916666666667</v>
      </c>
      <c r="U43" s="34">
        <v>3850</v>
      </c>
      <c r="V43" s="42">
        <v>0</v>
      </c>
      <c r="W43" s="42">
        <v>0</v>
      </c>
      <c r="X43" s="42">
        <v>99218</v>
      </c>
      <c r="Y43" s="42">
        <v>74516</v>
      </c>
      <c r="Z43" s="42">
        <v>0</v>
      </c>
      <c r="AA43" s="42">
        <v>0</v>
      </c>
      <c r="AB43" s="42">
        <v>0</v>
      </c>
      <c r="AC43" s="42">
        <v>0</v>
      </c>
      <c r="AD43" s="42">
        <v>50953</v>
      </c>
      <c r="AE43" s="42">
        <v>70986</v>
      </c>
      <c r="AF43" s="42">
        <v>690</v>
      </c>
      <c r="AG43" s="42">
        <v>5023</v>
      </c>
      <c r="AH43" s="42">
        <v>103491</v>
      </c>
      <c r="AI43" s="42">
        <v>57795</v>
      </c>
      <c r="AJ43" s="37">
        <v>0</v>
      </c>
      <c r="AK43" s="37">
        <v>0</v>
      </c>
      <c r="AL43" s="37">
        <v>120917</v>
      </c>
      <c r="AM43" s="37">
        <v>52808</v>
      </c>
      <c r="AN43" s="37">
        <v>0</v>
      </c>
      <c r="AO43" s="37">
        <v>0</v>
      </c>
      <c r="AP43" s="37">
        <v>31122</v>
      </c>
      <c r="AQ43" s="37">
        <v>53155</v>
      </c>
      <c r="AR43" s="37">
        <v>0</v>
      </c>
      <c r="AS43" s="37">
        <v>0</v>
      </c>
      <c r="AT43" s="37">
        <v>32872</v>
      </c>
      <c r="AU43" s="37">
        <v>50517</v>
      </c>
      <c r="AV43" s="37">
        <v>0</v>
      </c>
      <c r="AW43" s="37">
        <v>0</v>
      </c>
      <c r="AX43" s="37">
        <v>30072</v>
      </c>
      <c r="AY43" s="37">
        <v>54399</v>
      </c>
      <c r="AZ43" s="37">
        <v>0</v>
      </c>
      <c r="BA43" s="37">
        <v>0</v>
      </c>
      <c r="BB43" s="37">
        <v>35844</v>
      </c>
      <c r="BC43" s="37">
        <v>50799</v>
      </c>
      <c r="BD43" s="35">
        <v>0</v>
      </c>
      <c r="BE43" s="35">
        <v>0</v>
      </c>
      <c r="BF43" s="35">
        <v>27418</v>
      </c>
      <c r="BG43" s="35">
        <v>51680</v>
      </c>
      <c r="BH43" s="35">
        <v>0</v>
      </c>
      <c r="BI43" s="35">
        <v>0</v>
      </c>
      <c r="BJ43" s="35">
        <v>32590</v>
      </c>
      <c r="BK43" s="35">
        <v>50609</v>
      </c>
      <c r="BL43" s="35">
        <v>0</v>
      </c>
      <c r="BM43" s="35">
        <v>0</v>
      </c>
      <c r="BN43" s="35">
        <v>35058</v>
      </c>
      <c r="BO43" s="35">
        <v>47975</v>
      </c>
      <c r="BP43" s="35">
        <v>0</v>
      </c>
      <c r="BQ43" s="35">
        <v>0</v>
      </c>
      <c r="BR43" s="35">
        <v>131647</v>
      </c>
      <c r="BS43" s="35">
        <v>48881</v>
      </c>
      <c r="BT43" s="38">
        <f t="shared" si="0"/>
        <v>226713</v>
      </c>
      <c r="BU43" s="38">
        <f t="shared" si="1"/>
        <v>11183254107</v>
      </c>
      <c r="BV43" s="38">
        <f t="shared" si="2"/>
        <v>49327.802583001416</v>
      </c>
      <c r="BW43" s="38">
        <f t="shared" si="3"/>
        <v>2055.325107625059</v>
      </c>
      <c r="BX43" s="35">
        <v>0</v>
      </c>
      <c r="BY43" s="35">
        <v>0</v>
      </c>
      <c r="BZ43" s="35">
        <v>32498</v>
      </c>
      <c r="CA43" s="35">
        <v>48207</v>
      </c>
    </row>
    <row r="44" spans="1:79">
      <c r="A44" s="29">
        <f t="shared" si="4"/>
        <v>43</v>
      </c>
      <c r="B44" s="30" t="s">
        <v>314</v>
      </c>
      <c r="C44" s="29" t="s">
        <v>315</v>
      </c>
      <c r="D44" s="31" t="s">
        <v>859</v>
      </c>
      <c r="E44" s="31" t="s">
        <v>860</v>
      </c>
      <c r="F44" s="31" t="s">
        <v>869</v>
      </c>
      <c r="G44" s="31" t="s">
        <v>870</v>
      </c>
      <c r="H44" s="31" t="s">
        <v>871</v>
      </c>
      <c r="I44" s="31" t="s">
        <v>864</v>
      </c>
      <c r="J44" s="31" t="s">
        <v>322</v>
      </c>
      <c r="K44" s="31" t="s">
        <v>872</v>
      </c>
      <c r="L44" s="31" t="s">
        <v>873</v>
      </c>
      <c r="M44" s="32">
        <v>0</v>
      </c>
      <c r="N44" s="33">
        <v>0</v>
      </c>
      <c r="O44" s="34">
        <v>0</v>
      </c>
      <c r="P44" s="39"/>
      <c r="Q44" s="39"/>
      <c r="R44" s="36">
        <v>1</v>
      </c>
      <c r="S44" s="32">
        <v>0</v>
      </c>
      <c r="T44" s="33">
        <v>0</v>
      </c>
      <c r="U44" s="34">
        <v>0</v>
      </c>
      <c r="V44" s="39"/>
      <c r="W44" s="39"/>
      <c r="X44" s="36">
        <v>0</v>
      </c>
      <c r="Y44" s="36">
        <v>0</v>
      </c>
      <c r="Z44" s="36">
        <v>0</v>
      </c>
      <c r="AA44" s="36">
        <v>0</v>
      </c>
      <c r="AB44" s="37">
        <v>0</v>
      </c>
      <c r="AC44" s="37">
        <v>0</v>
      </c>
      <c r="AD44" s="37">
        <v>0</v>
      </c>
      <c r="AE44" s="37">
        <v>0</v>
      </c>
      <c r="AF44" s="36">
        <v>0</v>
      </c>
      <c r="AG44" s="36">
        <v>0</v>
      </c>
      <c r="AH44" s="36">
        <v>0</v>
      </c>
      <c r="AI44" s="36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5">
        <v>0</v>
      </c>
      <c r="BE44" s="35">
        <v>0</v>
      </c>
      <c r="BF44" s="35">
        <v>0</v>
      </c>
      <c r="BG44" s="35">
        <v>0</v>
      </c>
      <c r="BH44" s="35">
        <v>180875</v>
      </c>
      <c r="BI44" s="35">
        <v>4881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180875</v>
      </c>
      <c r="BQ44" s="35">
        <v>4881</v>
      </c>
      <c r="BR44" s="35">
        <v>0</v>
      </c>
      <c r="BS44" s="35">
        <v>0</v>
      </c>
      <c r="BT44" s="38">
        <f t="shared" si="0"/>
        <v>361750</v>
      </c>
      <c r="BU44" s="38">
        <f t="shared" si="1"/>
        <v>1765701750</v>
      </c>
      <c r="BV44" s="38">
        <f t="shared" si="2"/>
        <v>4881</v>
      </c>
      <c r="BW44" s="38">
        <f t="shared" si="3"/>
        <v>4881</v>
      </c>
      <c r="BX44" s="35">
        <v>0</v>
      </c>
      <c r="BY44" s="35">
        <v>0</v>
      </c>
      <c r="BZ44" s="35">
        <v>0</v>
      </c>
      <c r="CA44" s="35">
        <v>0</v>
      </c>
    </row>
    <row r="45" spans="1:79">
      <c r="A45" s="29">
        <f t="shared" si="4"/>
        <v>44</v>
      </c>
      <c r="B45" s="30" t="s">
        <v>314</v>
      </c>
      <c r="C45" s="29" t="s">
        <v>315</v>
      </c>
      <c r="D45" s="31" t="s">
        <v>859</v>
      </c>
      <c r="E45" s="31" t="s">
        <v>860</v>
      </c>
      <c r="F45" s="31" t="s">
        <v>874</v>
      </c>
      <c r="G45" s="31" t="s">
        <v>870</v>
      </c>
      <c r="H45" s="31" t="s">
        <v>871</v>
      </c>
      <c r="I45" s="31" t="s">
        <v>864</v>
      </c>
      <c r="J45" s="31" t="s">
        <v>322</v>
      </c>
      <c r="K45" s="31" t="s">
        <v>875</v>
      </c>
      <c r="L45" s="31" t="s">
        <v>873</v>
      </c>
      <c r="M45" s="32">
        <v>0</v>
      </c>
      <c r="N45" s="33">
        <v>0</v>
      </c>
      <c r="O45" s="34">
        <v>0</v>
      </c>
      <c r="P45" s="35">
        <v>0</v>
      </c>
      <c r="Q45" s="35">
        <v>0</v>
      </c>
      <c r="R45" s="36">
        <v>50</v>
      </c>
      <c r="S45" s="32">
        <v>0</v>
      </c>
      <c r="T45" s="33">
        <v>0</v>
      </c>
      <c r="U45" s="34">
        <v>0</v>
      </c>
      <c r="V45" s="35">
        <v>0</v>
      </c>
      <c r="W45" s="35">
        <v>0</v>
      </c>
      <c r="X45" s="36">
        <v>0</v>
      </c>
      <c r="Y45" s="36">
        <v>0</v>
      </c>
      <c r="Z45" s="36">
        <v>4</v>
      </c>
      <c r="AA45" s="36">
        <v>414500</v>
      </c>
      <c r="AB45" s="37">
        <v>0</v>
      </c>
      <c r="AC45" s="37">
        <v>0</v>
      </c>
      <c r="AD45" s="37">
        <v>0</v>
      </c>
      <c r="AE45" s="37">
        <v>401925</v>
      </c>
      <c r="AF45" s="36">
        <v>0</v>
      </c>
      <c r="AG45" s="36">
        <v>0</v>
      </c>
      <c r="AH45" s="36">
        <v>0</v>
      </c>
      <c r="AI45" s="36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59600</v>
      </c>
      <c r="BK45" s="35">
        <v>2007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59600</v>
      </c>
      <c r="BS45" s="35">
        <v>2007</v>
      </c>
      <c r="BT45" s="38">
        <f t="shared" si="0"/>
        <v>119200</v>
      </c>
      <c r="BU45" s="38">
        <f t="shared" si="1"/>
        <v>239234400</v>
      </c>
      <c r="BV45" s="38">
        <f t="shared" si="2"/>
        <v>2007</v>
      </c>
      <c r="BW45" s="38">
        <f t="shared" si="3"/>
        <v>40.14</v>
      </c>
      <c r="BX45" s="35">
        <v>0</v>
      </c>
      <c r="BY45" s="35">
        <v>0</v>
      </c>
      <c r="BZ45" s="35">
        <v>0</v>
      </c>
      <c r="CA45" s="35">
        <v>0</v>
      </c>
    </row>
    <row r="46" spans="1:79">
      <c r="A46" s="29">
        <f t="shared" si="4"/>
        <v>45</v>
      </c>
      <c r="B46" s="30" t="s">
        <v>314</v>
      </c>
      <c r="C46" s="29" t="s">
        <v>315</v>
      </c>
      <c r="D46" s="31" t="s">
        <v>859</v>
      </c>
      <c r="E46" s="31" t="s">
        <v>860</v>
      </c>
      <c r="F46" s="31" t="s">
        <v>876</v>
      </c>
      <c r="G46" s="31" t="s">
        <v>870</v>
      </c>
      <c r="H46" s="31" t="s">
        <v>871</v>
      </c>
      <c r="I46" s="31" t="s">
        <v>864</v>
      </c>
      <c r="J46" s="31" t="s">
        <v>322</v>
      </c>
      <c r="K46" s="31" t="s">
        <v>872</v>
      </c>
      <c r="L46" s="31" t="s">
        <v>873</v>
      </c>
      <c r="M46" s="32">
        <v>15415</v>
      </c>
      <c r="N46" s="33">
        <v>17648</v>
      </c>
      <c r="O46" s="34">
        <v>18418</v>
      </c>
      <c r="P46" s="42">
        <v>0</v>
      </c>
      <c r="Q46" s="42">
        <v>0</v>
      </c>
      <c r="R46" s="36">
        <v>1</v>
      </c>
      <c r="S46" s="32">
        <v>15415</v>
      </c>
      <c r="T46" s="33">
        <v>17648</v>
      </c>
      <c r="U46" s="34">
        <v>18418</v>
      </c>
      <c r="V46" s="42">
        <v>0</v>
      </c>
      <c r="W46" s="42">
        <v>0</v>
      </c>
      <c r="X46" s="42">
        <v>191166</v>
      </c>
      <c r="Y46" s="42">
        <v>12013</v>
      </c>
      <c r="Z46" s="42">
        <v>0</v>
      </c>
      <c r="AA46" s="42">
        <v>0</v>
      </c>
      <c r="AB46" s="42">
        <v>258387</v>
      </c>
      <c r="AC46" s="42">
        <v>12490</v>
      </c>
      <c r="AD46" s="42">
        <v>0</v>
      </c>
      <c r="AE46" s="42">
        <v>0</v>
      </c>
      <c r="AF46" s="42">
        <v>279079</v>
      </c>
      <c r="AG46" s="42">
        <v>12893</v>
      </c>
      <c r="AH46" s="42">
        <v>0</v>
      </c>
      <c r="AI46" s="42">
        <v>0</v>
      </c>
      <c r="AJ46" s="42">
        <v>313232</v>
      </c>
      <c r="AK46" s="42">
        <v>13076</v>
      </c>
      <c r="AL46" s="42">
        <v>0</v>
      </c>
      <c r="AM46" s="42">
        <v>0</v>
      </c>
      <c r="AN46" s="42">
        <v>80251</v>
      </c>
      <c r="AO46" s="42">
        <v>12906</v>
      </c>
      <c r="AP46" s="42">
        <v>0</v>
      </c>
      <c r="AQ46" s="42">
        <v>0</v>
      </c>
      <c r="AR46" s="42">
        <v>88203</v>
      </c>
      <c r="AS46" s="42">
        <v>12899</v>
      </c>
      <c r="AT46" s="42">
        <v>0</v>
      </c>
      <c r="AU46" s="42">
        <v>0</v>
      </c>
      <c r="AV46" s="42">
        <v>75957</v>
      </c>
      <c r="AW46" s="42">
        <v>16762</v>
      </c>
      <c r="AX46" s="42">
        <v>0</v>
      </c>
      <c r="AY46" s="42">
        <v>0</v>
      </c>
      <c r="AZ46" s="42">
        <v>82213</v>
      </c>
      <c r="BA46" s="42">
        <v>16700</v>
      </c>
      <c r="BB46" s="42">
        <v>0</v>
      </c>
      <c r="BC46" s="42">
        <v>0</v>
      </c>
      <c r="BD46" s="42">
        <v>75777</v>
      </c>
      <c r="BE46" s="42">
        <v>17542</v>
      </c>
      <c r="BF46" s="42">
        <v>0</v>
      </c>
      <c r="BG46" s="42">
        <v>0</v>
      </c>
      <c r="BH46" s="42">
        <v>73543</v>
      </c>
      <c r="BI46" s="42">
        <v>17359</v>
      </c>
      <c r="BJ46" s="42">
        <v>0</v>
      </c>
      <c r="BK46" s="42">
        <v>0</v>
      </c>
      <c r="BL46" s="35">
        <v>92732</v>
      </c>
      <c r="BM46" s="35">
        <v>18049</v>
      </c>
      <c r="BN46" s="35">
        <v>0</v>
      </c>
      <c r="BO46" s="35">
        <v>0</v>
      </c>
      <c r="BP46" s="35">
        <v>313950</v>
      </c>
      <c r="BQ46" s="35">
        <v>17673</v>
      </c>
      <c r="BR46" s="35">
        <v>0</v>
      </c>
      <c r="BS46" s="35">
        <v>0</v>
      </c>
      <c r="BT46" s="38">
        <f t="shared" si="0"/>
        <v>556002</v>
      </c>
      <c r="BU46" s="38">
        <f t="shared" si="1"/>
        <v>8498884474</v>
      </c>
      <c r="BV46" s="38">
        <f t="shared" si="2"/>
        <v>15285.708457883246</v>
      </c>
      <c r="BW46" s="38">
        <f t="shared" si="3"/>
        <v>15285.708457883246</v>
      </c>
      <c r="BX46" s="35">
        <v>76723</v>
      </c>
      <c r="BY46" s="35">
        <v>17595</v>
      </c>
      <c r="BZ46" s="35">
        <v>0</v>
      </c>
      <c r="CA46" s="35">
        <v>0</v>
      </c>
    </row>
    <row r="47" spans="1:79">
      <c r="A47" s="29">
        <f t="shared" si="4"/>
        <v>46</v>
      </c>
      <c r="B47" s="30" t="s">
        <v>314</v>
      </c>
      <c r="C47" s="29" t="s">
        <v>315</v>
      </c>
      <c r="D47" s="31" t="s">
        <v>859</v>
      </c>
      <c r="E47" s="31" t="s">
        <v>860</v>
      </c>
      <c r="F47" s="31" t="s">
        <v>877</v>
      </c>
      <c r="G47" s="31" t="s">
        <v>878</v>
      </c>
      <c r="H47" s="31" t="s">
        <v>879</v>
      </c>
      <c r="I47" s="31" t="s">
        <v>864</v>
      </c>
      <c r="J47" s="31" t="s">
        <v>322</v>
      </c>
      <c r="K47" s="31" t="s">
        <v>880</v>
      </c>
      <c r="L47" s="31" t="s">
        <v>727</v>
      </c>
      <c r="M47" s="32">
        <v>5137</v>
      </c>
      <c r="N47" s="33">
        <v>10048</v>
      </c>
      <c r="O47" s="34">
        <v>10526</v>
      </c>
      <c r="P47" s="42">
        <v>0</v>
      </c>
      <c r="Q47" s="42">
        <v>0</v>
      </c>
      <c r="R47" s="36">
        <v>1</v>
      </c>
      <c r="S47" s="32">
        <v>5137</v>
      </c>
      <c r="T47" s="33">
        <v>10048</v>
      </c>
      <c r="U47" s="34">
        <v>10526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268</v>
      </c>
      <c r="AE47" s="42">
        <v>8017</v>
      </c>
      <c r="AF47" s="42">
        <v>721</v>
      </c>
      <c r="AG47" s="42">
        <v>10967</v>
      </c>
      <c r="AH47" s="42">
        <v>12870</v>
      </c>
      <c r="AI47" s="42">
        <v>6227</v>
      </c>
      <c r="AJ47" s="42">
        <v>1275</v>
      </c>
      <c r="AK47" s="42">
        <v>11030</v>
      </c>
      <c r="AL47" s="42">
        <v>10636</v>
      </c>
      <c r="AM47" s="42">
        <v>6017</v>
      </c>
      <c r="AN47" s="42">
        <v>73</v>
      </c>
      <c r="AO47" s="42">
        <v>10048</v>
      </c>
      <c r="AP47" s="42">
        <v>1962</v>
      </c>
      <c r="AQ47" s="42">
        <v>5137</v>
      </c>
      <c r="AR47" s="42">
        <v>663</v>
      </c>
      <c r="AS47" s="42">
        <v>9628</v>
      </c>
      <c r="AT47" s="42">
        <v>636</v>
      </c>
      <c r="AU47" s="42">
        <v>3631</v>
      </c>
      <c r="AV47" s="42">
        <v>970</v>
      </c>
      <c r="AW47" s="42">
        <v>10986</v>
      </c>
      <c r="AX47" s="42">
        <v>4479</v>
      </c>
      <c r="AY47" s="42">
        <v>3714</v>
      </c>
      <c r="AZ47" s="42">
        <v>215</v>
      </c>
      <c r="BA47" s="42">
        <v>13850</v>
      </c>
      <c r="BB47" s="42">
        <v>0</v>
      </c>
      <c r="BC47" s="42">
        <v>0</v>
      </c>
      <c r="BD47" s="42">
        <v>330</v>
      </c>
      <c r="BE47" s="42">
        <v>14309</v>
      </c>
      <c r="BF47" s="42">
        <v>2144</v>
      </c>
      <c r="BG47" s="42">
        <v>5798</v>
      </c>
      <c r="BH47" s="35">
        <v>50</v>
      </c>
      <c r="BI47" s="35">
        <v>14017</v>
      </c>
      <c r="BJ47" s="35">
        <v>3559</v>
      </c>
      <c r="BK47" s="35">
        <v>5399</v>
      </c>
      <c r="BL47" s="35">
        <v>0</v>
      </c>
      <c r="BM47" s="35">
        <v>0</v>
      </c>
      <c r="BN47" s="35">
        <v>3349</v>
      </c>
      <c r="BO47" s="35">
        <v>4251</v>
      </c>
      <c r="BP47" s="35">
        <v>644</v>
      </c>
      <c r="BQ47" s="35">
        <v>14797</v>
      </c>
      <c r="BR47" s="35">
        <v>14316</v>
      </c>
      <c r="BS47" s="35">
        <v>4792</v>
      </c>
      <c r="BT47" s="38">
        <f t="shared" si="0"/>
        <v>24392</v>
      </c>
      <c r="BU47" s="38">
        <f t="shared" si="1"/>
        <v>124729581</v>
      </c>
      <c r="BV47" s="38">
        <f t="shared" si="2"/>
        <v>5113.5446457855032</v>
      </c>
      <c r="BW47" s="38">
        <f t="shared" si="3"/>
        <v>5113.5446457855032</v>
      </c>
      <c r="BX47" s="35">
        <v>0</v>
      </c>
      <c r="BY47" s="35">
        <v>0</v>
      </c>
      <c r="BZ47" s="35">
        <v>0</v>
      </c>
      <c r="CA47" s="35">
        <v>0</v>
      </c>
    </row>
    <row r="48" spans="1:79">
      <c r="A48" s="29">
        <f t="shared" si="4"/>
        <v>47</v>
      </c>
      <c r="B48" s="30" t="s">
        <v>314</v>
      </c>
      <c r="C48" s="29" t="s">
        <v>315</v>
      </c>
      <c r="D48" s="31" t="s">
        <v>859</v>
      </c>
      <c r="E48" s="31" t="s">
        <v>860</v>
      </c>
      <c r="F48" s="31" t="s">
        <v>881</v>
      </c>
      <c r="G48" s="31" t="s">
        <v>882</v>
      </c>
      <c r="H48" s="31" t="s">
        <v>883</v>
      </c>
      <c r="I48" s="31" t="s">
        <v>864</v>
      </c>
      <c r="J48" s="31" t="s">
        <v>322</v>
      </c>
      <c r="K48" s="31" t="s">
        <v>884</v>
      </c>
      <c r="L48" s="31" t="s">
        <v>727</v>
      </c>
      <c r="M48" s="32">
        <v>132050</v>
      </c>
      <c r="N48" s="33">
        <v>190513</v>
      </c>
      <c r="O48" s="34">
        <v>215000</v>
      </c>
      <c r="P48" s="42">
        <v>0</v>
      </c>
      <c r="Q48" s="42">
        <v>0</v>
      </c>
      <c r="R48" s="36">
        <v>50</v>
      </c>
      <c r="S48" s="32">
        <v>2641</v>
      </c>
      <c r="T48" s="33">
        <v>3810.26</v>
      </c>
      <c r="U48" s="34">
        <v>4300</v>
      </c>
      <c r="V48" s="42">
        <v>0</v>
      </c>
      <c r="W48" s="42">
        <v>0</v>
      </c>
      <c r="X48" s="42">
        <v>9</v>
      </c>
      <c r="Y48" s="42">
        <v>380247</v>
      </c>
      <c r="Z48" s="42">
        <v>551</v>
      </c>
      <c r="AA48" s="42">
        <v>331029</v>
      </c>
      <c r="AB48" s="42">
        <v>38</v>
      </c>
      <c r="AC48" s="42">
        <v>345442</v>
      </c>
      <c r="AD48" s="42">
        <v>714</v>
      </c>
      <c r="AE48" s="42">
        <v>346131</v>
      </c>
      <c r="AF48" s="42">
        <v>0</v>
      </c>
      <c r="AG48" s="42">
        <v>0</v>
      </c>
      <c r="AH48" s="42">
        <v>90</v>
      </c>
      <c r="AI48" s="42">
        <v>215000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188950</v>
      </c>
      <c r="AT48" s="42">
        <v>0</v>
      </c>
      <c r="AU48" s="42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42">
        <v>0</v>
      </c>
      <c r="BE48" s="42">
        <v>0</v>
      </c>
      <c r="BF48" s="42">
        <v>0</v>
      </c>
      <c r="BG48" s="42">
        <v>189100</v>
      </c>
      <c r="BH48" s="42">
        <v>0</v>
      </c>
      <c r="BI48" s="42">
        <v>0</v>
      </c>
      <c r="BJ48" s="42">
        <v>5</v>
      </c>
      <c r="BK48" s="42">
        <v>190513</v>
      </c>
      <c r="BL48" s="35">
        <v>0</v>
      </c>
      <c r="BM48" s="35">
        <v>0</v>
      </c>
      <c r="BN48" s="35">
        <v>1</v>
      </c>
      <c r="BO48" s="35">
        <v>165258</v>
      </c>
      <c r="BP48" s="35">
        <v>0</v>
      </c>
      <c r="BQ48" s="35">
        <v>160500</v>
      </c>
      <c r="BR48" s="35">
        <v>6</v>
      </c>
      <c r="BS48" s="35">
        <v>185060</v>
      </c>
      <c r="BT48" s="38">
        <f t="shared" si="0"/>
        <v>12</v>
      </c>
      <c r="BU48" s="38">
        <f t="shared" si="1"/>
        <v>2228183</v>
      </c>
      <c r="BV48" s="38">
        <f t="shared" si="2"/>
        <v>185681.91666666666</v>
      </c>
      <c r="BW48" s="38">
        <f t="shared" si="3"/>
        <v>3713.6383333333333</v>
      </c>
      <c r="BX48" s="35">
        <v>0</v>
      </c>
      <c r="BY48" s="35">
        <v>0</v>
      </c>
      <c r="BZ48" s="35">
        <v>0</v>
      </c>
      <c r="CA48" s="35">
        <v>0</v>
      </c>
    </row>
    <row r="49" spans="1:79">
      <c r="A49" s="29">
        <f t="shared" si="4"/>
        <v>48</v>
      </c>
      <c r="B49" s="30" t="s">
        <v>314</v>
      </c>
      <c r="C49" s="29" t="s">
        <v>315</v>
      </c>
      <c r="D49" s="31" t="s">
        <v>859</v>
      </c>
      <c r="E49" s="31" t="s">
        <v>860</v>
      </c>
      <c r="F49" s="31" t="s">
        <v>885</v>
      </c>
      <c r="G49" s="31" t="s">
        <v>882</v>
      </c>
      <c r="H49" s="31" t="s">
        <v>883</v>
      </c>
      <c r="I49" s="31" t="s">
        <v>864</v>
      </c>
      <c r="J49" s="31" t="s">
        <v>322</v>
      </c>
      <c r="K49" s="31" t="s">
        <v>886</v>
      </c>
      <c r="L49" s="31" t="s">
        <v>727</v>
      </c>
      <c r="M49" s="32">
        <v>0</v>
      </c>
      <c r="N49" s="33">
        <v>0</v>
      </c>
      <c r="O49" s="34">
        <v>0</v>
      </c>
      <c r="P49" s="42">
        <v>0</v>
      </c>
      <c r="Q49" s="42">
        <v>0</v>
      </c>
      <c r="R49" s="36">
        <v>1</v>
      </c>
      <c r="S49" s="32">
        <v>0</v>
      </c>
      <c r="T49" s="33">
        <v>0</v>
      </c>
      <c r="U49" s="34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0</v>
      </c>
      <c r="BA49" s="42">
        <v>0</v>
      </c>
      <c r="BB49" s="42">
        <v>0</v>
      </c>
      <c r="BC49" s="42">
        <v>0</v>
      </c>
      <c r="BD49" s="42">
        <v>0</v>
      </c>
      <c r="BE49" s="42">
        <v>0</v>
      </c>
      <c r="BF49" s="42">
        <v>0</v>
      </c>
      <c r="BG49" s="42">
        <v>0</v>
      </c>
      <c r="BH49" s="42">
        <v>0</v>
      </c>
      <c r="BI49" s="42">
        <v>0</v>
      </c>
      <c r="BJ49" s="42">
        <v>0</v>
      </c>
      <c r="BK49" s="42">
        <v>0</v>
      </c>
      <c r="BL49" s="42">
        <v>0</v>
      </c>
      <c r="BM49" s="42">
        <v>0</v>
      </c>
      <c r="BN49" s="42">
        <v>0</v>
      </c>
      <c r="BO49" s="42">
        <v>0</v>
      </c>
      <c r="BP49" s="35">
        <v>0</v>
      </c>
      <c r="BQ49" s="35">
        <v>0</v>
      </c>
      <c r="BR49" s="35">
        <v>0</v>
      </c>
      <c r="BS49" s="35">
        <v>0</v>
      </c>
      <c r="BT49" s="38">
        <f t="shared" si="0"/>
        <v>0</v>
      </c>
      <c r="BU49" s="38">
        <f t="shared" si="1"/>
        <v>0</v>
      </c>
      <c r="BV49" s="38" t="e">
        <f t="shared" si="2"/>
        <v>#DIV/0!</v>
      </c>
      <c r="BW49" s="38" t="e">
        <f t="shared" si="3"/>
        <v>#DIV/0!</v>
      </c>
      <c r="BX49" s="35">
        <v>0</v>
      </c>
      <c r="BY49" s="35">
        <v>0</v>
      </c>
      <c r="BZ49" s="35">
        <v>0</v>
      </c>
      <c r="CA49" s="35">
        <v>0</v>
      </c>
    </row>
    <row r="50" spans="1:79">
      <c r="A50" s="29">
        <f t="shared" si="4"/>
        <v>49</v>
      </c>
      <c r="B50" s="30" t="s">
        <v>314</v>
      </c>
      <c r="C50" s="29" t="s">
        <v>315</v>
      </c>
      <c r="D50" s="31" t="s">
        <v>887</v>
      </c>
      <c r="E50" s="31" t="s">
        <v>888</v>
      </c>
      <c r="F50" s="31" t="s">
        <v>889</v>
      </c>
      <c r="G50" s="31" t="s">
        <v>890</v>
      </c>
      <c r="H50" s="31" t="s">
        <v>891</v>
      </c>
      <c r="I50" s="31" t="s">
        <v>852</v>
      </c>
      <c r="J50" s="31" t="s">
        <v>365</v>
      </c>
      <c r="K50" s="31" t="s">
        <v>892</v>
      </c>
      <c r="L50" s="31" t="s">
        <v>866</v>
      </c>
      <c r="M50" s="32">
        <v>4110</v>
      </c>
      <c r="N50" s="33">
        <v>5146</v>
      </c>
      <c r="O50" s="34">
        <v>8580</v>
      </c>
      <c r="P50" s="35">
        <v>0</v>
      </c>
      <c r="Q50" s="35">
        <v>0</v>
      </c>
      <c r="R50" s="36">
        <v>30</v>
      </c>
      <c r="S50" s="32">
        <v>137</v>
      </c>
      <c r="T50" s="33">
        <v>171.53333333333333</v>
      </c>
      <c r="U50" s="34">
        <v>286</v>
      </c>
      <c r="V50" s="35">
        <v>0</v>
      </c>
      <c r="W50" s="35">
        <v>0</v>
      </c>
      <c r="X50" s="42">
        <v>2546</v>
      </c>
      <c r="Y50" s="42">
        <v>5543</v>
      </c>
      <c r="Z50" s="42">
        <v>50069</v>
      </c>
      <c r="AA50" s="42">
        <v>5480</v>
      </c>
      <c r="AB50" s="37">
        <v>37</v>
      </c>
      <c r="AC50" s="37">
        <v>8073</v>
      </c>
      <c r="AD50" s="37">
        <v>67629</v>
      </c>
      <c r="AE50" s="37">
        <v>5604</v>
      </c>
      <c r="AF50" s="36">
        <v>0</v>
      </c>
      <c r="AG50" s="36">
        <v>0</v>
      </c>
      <c r="AH50" s="36">
        <v>65573</v>
      </c>
      <c r="AI50" s="36">
        <v>5351</v>
      </c>
      <c r="AJ50" s="37">
        <v>0</v>
      </c>
      <c r="AK50" s="37">
        <v>0</v>
      </c>
      <c r="AL50" s="37">
        <v>60306</v>
      </c>
      <c r="AM50" s="37">
        <v>5044</v>
      </c>
      <c r="AN50" s="37">
        <v>0</v>
      </c>
      <c r="AO50" s="37">
        <v>0</v>
      </c>
      <c r="AP50" s="37">
        <v>12966</v>
      </c>
      <c r="AQ50" s="37">
        <v>4700</v>
      </c>
      <c r="AR50" s="37">
        <v>24</v>
      </c>
      <c r="AS50" s="37">
        <v>8220</v>
      </c>
      <c r="AT50" s="37">
        <v>10538</v>
      </c>
      <c r="AU50" s="37">
        <v>4766</v>
      </c>
      <c r="AV50" s="37">
        <v>2</v>
      </c>
      <c r="AW50" s="37">
        <v>8580</v>
      </c>
      <c r="AX50" s="37">
        <v>15346</v>
      </c>
      <c r="AY50" s="37">
        <v>4536</v>
      </c>
      <c r="AZ50" s="37">
        <v>3</v>
      </c>
      <c r="BA50" s="37">
        <v>8580</v>
      </c>
      <c r="BB50" s="37">
        <v>16429</v>
      </c>
      <c r="BC50" s="37">
        <v>4742</v>
      </c>
      <c r="BD50" s="35">
        <v>0</v>
      </c>
      <c r="BE50" s="35">
        <v>0</v>
      </c>
      <c r="BF50" s="35">
        <v>15253</v>
      </c>
      <c r="BG50" s="35">
        <v>4965</v>
      </c>
      <c r="BH50" s="35">
        <v>0</v>
      </c>
      <c r="BI50" s="35">
        <v>0</v>
      </c>
      <c r="BJ50" s="35">
        <v>13553</v>
      </c>
      <c r="BK50" s="35">
        <v>5146</v>
      </c>
      <c r="BL50" s="35">
        <v>0</v>
      </c>
      <c r="BM50" s="35">
        <v>0</v>
      </c>
      <c r="BN50" s="35">
        <v>22756</v>
      </c>
      <c r="BO50" s="35">
        <v>4870</v>
      </c>
      <c r="BP50" s="35">
        <v>4</v>
      </c>
      <c r="BQ50" s="35">
        <v>9420</v>
      </c>
      <c r="BR50" s="35">
        <v>67141</v>
      </c>
      <c r="BS50" s="35">
        <v>4984</v>
      </c>
      <c r="BT50" s="38">
        <f t="shared" si="0"/>
        <v>118707</v>
      </c>
      <c r="BU50" s="38">
        <f t="shared" si="1"/>
        <v>590965027</v>
      </c>
      <c r="BV50" s="38">
        <f t="shared" si="2"/>
        <v>4978.3502826286567</v>
      </c>
      <c r="BW50" s="38">
        <f t="shared" si="3"/>
        <v>165.94500942095522</v>
      </c>
      <c r="BX50" s="35">
        <v>9</v>
      </c>
      <c r="BY50" s="35">
        <v>9780</v>
      </c>
      <c r="BZ50" s="35">
        <v>15046</v>
      </c>
      <c r="CA50" s="35">
        <v>5096</v>
      </c>
    </row>
    <row r="51" spans="1:79">
      <c r="A51" s="29">
        <f t="shared" si="4"/>
        <v>50</v>
      </c>
      <c r="B51" s="30" t="s">
        <v>314</v>
      </c>
      <c r="C51" s="29" t="s">
        <v>315</v>
      </c>
      <c r="D51" s="31" t="s">
        <v>909</v>
      </c>
      <c r="E51" s="31" t="s">
        <v>910</v>
      </c>
      <c r="F51" s="31" t="s">
        <v>911</v>
      </c>
      <c r="G51" s="31" t="s">
        <v>912</v>
      </c>
      <c r="H51" s="31" t="s">
        <v>913</v>
      </c>
      <c r="I51" s="31" t="s">
        <v>914</v>
      </c>
      <c r="J51" s="31" t="s">
        <v>915</v>
      </c>
      <c r="K51" s="31" t="s">
        <v>916</v>
      </c>
      <c r="L51" s="31" t="s">
        <v>917</v>
      </c>
      <c r="M51" s="32">
        <v>65230</v>
      </c>
      <c r="N51" s="33">
        <v>71683</v>
      </c>
      <c r="O51" s="34">
        <v>85811</v>
      </c>
      <c r="P51" s="35">
        <v>0</v>
      </c>
      <c r="Q51" s="35">
        <v>0</v>
      </c>
      <c r="R51" s="36">
        <v>3</v>
      </c>
      <c r="S51" s="32">
        <v>21743.333333333332</v>
      </c>
      <c r="T51" s="33">
        <v>23894.333333333332</v>
      </c>
      <c r="U51" s="34">
        <v>28603.666666666668</v>
      </c>
      <c r="V51" s="35">
        <v>0</v>
      </c>
      <c r="W51" s="35">
        <v>0</v>
      </c>
      <c r="X51" s="36">
        <v>9736</v>
      </c>
      <c r="Y51" s="36">
        <v>60859</v>
      </c>
      <c r="Z51" s="36">
        <v>564</v>
      </c>
      <c r="AA51" s="36">
        <v>59160</v>
      </c>
      <c r="AB51" s="37">
        <v>7751</v>
      </c>
      <c r="AC51" s="37">
        <v>62717</v>
      </c>
      <c r="AD51" s="37">
        <v>519</v>
      </c>
      <c r="AE51" s="37">
        <v>60807</v>
      </c>
      <c r="AF51" s="36">
        <v>7654</v>
      </c>
      <c r="AG51" s="36">
        <v>64231</v>
      </c>
      <c r="AH51" s="36">
        <v>685</v>
      </c>
      <c r="AI51" s="36">
        <v>62102</v>
      </c>
      <c r="AJ51" s="37">
        <v>6465</v>
      </c>
      <c r="AK51" s="37">
        <v>66045</v>
      </c>
      <c r="AL51" s="37">
        <v>724</v>
      </c>
      <c r="AM51" s="37">
        <v>64234</v>
      </c>
      <c r="AN51" s="37">
        <v>1688</v>
      </c>
      <c r="AO51" s="37">
        <v>66313</v>
      </c>
      <c r="AP51" s="37">
        <v>73</v>
      </c>
      <c r="AQ51" s="37">
        <v>64683</v>
      </c>
      <c r="AR51" s="37">
        <v>1360</v>
      </c>
      <c r="AS51" s="37">
        <v>66587</v>
      </c>
      <c r="AT51" s="37">
        <v>170</v>
      </c>
      <c r="AU51" s="37">
        <v>64683</v>
      </c>
      <c r="AV51" s="37">
        <v>1562</v>
      </c>
      <c r="AW51" s="37">
        <v>71096</v>
      </c>
      <c r="AX51" s="37">
        <v>163</v>
      </c>
      <c r="AY51" s="37">
        <v>65181</v>
      </c>
      <c r="AZ51" s="37">
        <v>1312</v>
      </c>
      <c r="BA51" s="37">
        <v>71058</v>
      </c>
      <c r="BB51" s="37">
        <v>380</v>
      </c>
      <c r="BC51" s="37">
        <v>66603</v>
      </c>
      <c r="BD51" s="35">
        <v>1298</v>
      </c>
      <c r="BE51" s="35">
        <v>71461</v>
      </c>
      <c r="BF51" s="35">
        <v>172</v>
      </c>
      <c r="BG51" s="35">
        <v>65142</v>
      </c>
      <c r="BH51" s="35">
        <v>1297</v>
      </c>
      <c r="BI51" s="35">
        <v>71683</v>
      </c>
      <c r="BJ51" s="35">
        <v>184</v>
      </c>
      <c r="BK51" s="35">
        <v>65230</v>
      </c>
      <c r="BL51" s="35">
        <v>468</v>
      </c>
      <c r="BM51" s="35">
        <v>73164</v>
      </c>
      <c r="BN51" s="35">
        <v>6</v>
      </c>
      <c r="BO51" s="35">
        <v>71610</v>
      </c>
      <c r="BP51" s="35">
        <v>3063</v>
      </c>
      <c r="BQ51" s="35">
        <v>71815</v>
      </c>
      <c r="BR51" s="35">
        <v>362</v>
      </c>
      <c r="BS51" s="35">
        <v>65294</v>
      </c>
      <c r="BT51" s="38">
        <f t="shared" si="0"/>
        <v>6850</v>
      </c>
      <c r="BU51" s="38">
        <f t="shared" si="1"/>
        <v>394528539</v>
      </c>
      <c r="BV51" s="38">
        <f t="shared" si="2"/>
        <v>57595.407153284672</v>
      </c>
      <c r="BW51" s="38">
        <f t="shared" si="3"/>
        <v>19198.469051094889</v>
      </c>
      <c r="BX51" s="39"/>
      <c r="BY51" s="39"/>
      <c r="BZ51" s="39"/>
      <c r="CA51" s="39"/>
    </row>
    <row r="52" spans="1:79">
      <c r="A52" s="29">
        <f t="shared" si="4"/>
        <v>51</v>
      </c>
      <c r="B52" s="30" t="s">
        <v>314</v>
      </c>
      <c r="C52" s="29" t="s">
        <v>315</v>
      </c>
      <c r="D52" s="31" t="s">
        <v>909</v>
      </c>
      <c r="E52" s="31" t="s">
        <v>910</v>
      </c>
      <c r="F52" s="31" t="s">
        <v>918</v>
      </c>
      <c r="G52" s="31" t="s">
        <v>919</v>
      </c>
      <c r="H52" s="31" t="s">
        <v>920</v>
      </c>
      <c r="I52" s="31" t="s">
        <v>921</v>
      </c>
      <c r="J52" s="31" t="s">
        <v>915</v>
      </c>
      <c r="K52" s="31" t="s">
        <v>916</v>
      </c>
      <c r="L52" s="31" t="s">
        <v>917</v>
      </c>
      <c r="M52" s="32">
        <v>65419</v>
      </c>
      <c r="N52" s="33">
        <v>73949</v>
      </c>
      <c r="O52" s="34">
        <v>88780</v>
      </c>
      <c r="P52" s="39"/>
      <c r="Q52" s="39"/>
      <c r="R52" s="36">
        <v>3</v>
      </c>
      <c r="S52" s="32">
        <v>21806.333333333332</v>
      </c>
      <c r="T52" s="33">
        <v>24649.666666666668</v>
      </c>
      <c r="U52" s="34">
        <v>29593.333333333332</v>
      </c>
      <c r="V52" s="39"/>
      <c r="W52" s="39"/>
      <c r="X52" s="40"/>
      <c r="Y52" s="40"/>
      <c r="Z52" s="40"/>
      <c r="AA52" s="40"/>
      <c r="AB52" s="37">
        <v>0</v>
      </c>
      <c r="AC52" s="37">
        <v>0</v>
      </c>
      <c r="AD52" s="37">
        <v>0</v>
      </c>
      <c r="AE52" s="37">
        <v>0</v>
      </c>
      <c r="AF52" s="36">
        <v>0</v>
      </c>
      <c r="AG52" s="36">
        <v>0</v>
      </c>
      <c r="AH52" s="36">
        <v>0</v>
      </c>
      <c r="AI52" s="36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616</v>
      </c>
      <c r="BM52" s="35">
        <v>74880</v>
      </c>
      <c r="BN52" s="35">
        <v>231</v>
      </c>
      <c r="BO52" s="35">
        <v>70723</v>
      </c>
      <c r="BP52" s="35">
        <v>2279</v>
      </c>
      <c r="BQ52" s="35">
        <v>74200</v>
      </c>
      <c r="BR52" s="35">
        <v>344</v>
      </c>
      <c r="BS52" s="35">
        <v>68981</v>
      </c>
      <c r="BT52" s="38">
        <f t="shared" si="0"/>
        <v>3470</v>
      </c>
      <c r="BU52" s="38">
        <f t="shared" si="1"/>
        <v>255294357</v>
      </c>
      <c r="BV52" s="38">
        <f t="shared" si="2"/>
        <v>73571.860806916433</v>
      </c>
      <c r="BW52" s="38">
        <f t="shared" si="3"/>
        <v>24523.953602305479</v>
      </c>
      <c r="BX52" s="35">
        <v>1489</v>
      </c>
      <c r="BY52" s="35">
        <v>75369</v>
      </c>
      <c r="BZ52" s="35">
        <v>179</v>
      </c>
      <c r="CA52" s="35">
        <v>64928</v>
      </c>
    </row>
    <row r="53" spans="1:79">
      <c r="A53" s="29">
        <f t="shared" si="4"/>
        <v>52</v>
      </c>
      <c r="B53" s="30" t="s">
        <v>314</v>
      </c>
      <c r="C53" s="29" t="s">
        <v>315</v>
      </c>
      <c r="D53" s="31" t="s">
        <v>922</v>
      </c>
      <c r="E53" s="31" t="s">
        <v>923</v>
      </c>
      <c r="F53" s="31" t="s">
        <v>924</v>
      </c>
      <c r="G53" s="31" t="s">
        <v>925</v>
      </c>
      <c r="H53" s="31" t="s">
        <v>926</v>
      </c>
      <c r="I53" s="31" t="s">
        <v>927</v>
      </c>
      <c r="J53" s="31" t="s">
        <v>322</v>
      </c>
      <c r="K53" s="31" t="s">
        <v>928</v>
      </c>
      <c r="L53" s="31" t="s">
        <v>482</v>
      </c>
      <c r="M53" s="32">
        <v>2375</v>
      </c>
      <c r="N53" s="33">
        <v>2468</v>
      </c>
      <c r="O53" s="34">
        <v>5965</v>
      </c>
      <c r="P53" s="35">
        <v>0</v>
      </c>
      <c r="Q53" s="35">
        <v>0</v>
      </c>
      <c r="R53" s="36">
        <v>1</v>
      </c>
      <c r="S53" s="32">
        <v>2375</v>
      </c>
      <c r="T53" s="33">
        <v>2468</v>
      </c>
      <c r="U53" s="34">
        <v>5965</v>
      </c>
      <c r="V53" s="35">
        <v>0</v>
      </c>
      <c r="W53" s="35">
        <v>0</v>
      </c>
      <c r="X53" s="42">
        <v>0</v>
      </c>
      <c r="Y53" s="42">
        <v>0</v>
      </c>
      <c r="Z53" s="42">
        <v>124083</v>
      </c>
      <c r="AA53" s="42">
        <v>4426</v>
      </c>
      <c r="AB53" s="37">
        <v>0</v>
      </c>
      <c r="AC53" s="37">
        <v>0</v>
      </c>
      <c r="AD53" s="37">
        <v>126837</v>
      </c>
      <c r="AE53" s="37">
        <v>2618</v>
      </c>
      <c r="AF53" s="36">
        <v>0</v>
      </c>
      <c r="AG53" s="36">
        <v>0</v>
      </c>
      <c r="AH53" s="36">
        <v>100320</v>
      </c>
      <c r="AI53" s="36">
        <v>2389</v>
      </c>
      <c r="AJ53" s="37">
        <v>0</v>
      </c>
      <c r="AK53" s="37">
        <v>0</v>
      </c>
      <c r="AL53" s="37">
        <v>50357</v>
      </c>
      <c r="AM53" s="37">
        <v>2468</v>
      </c>
      <c r="AN53" s="37">
        <v>0</v>
      </c>
      <c r="AO53" s="37">
        <v>0</v>
      </c>
      <c r="AP53" s="37">
        <v>8035</v>
      </c>
      <c r="AQ53" s="37">
        <v>2485</v>
      </c>
      <c r="AR53" s="37">
        <v>0</v>
      </c>
      <c r="AS53" s="37">
        <v>0</v>
      </c>
      <c r="AT53" s="37">
        <v>12000</v>
      </c>
      <c r="AU53" s="37">
        <v>2789</v>
      </c>
      <c r="AV53" s="37">
        <v>0</v>
      </c>
      <c r="AW53" s="37">
        <v>0</v>
      </c>
      <c r="AX53" s="37">
        <v>6544</v>
      </c>
      <c r="AY53" s="37">
        <v>2813</v>
      </c>
      <c r="AZ53" s="37">
        <v>0</v>
      </c>
      <c r="BA53" s="37">
        <v>0</v>
      </c>
      <c r="BB53" s="37">
        <v>9507</v>
      </c>
      <c r="BC53" s="37">
        <v>2792</v>
      </c>
      <c r="BD53" s="35">
        <v>0</v>
      </c>
      <c r="BE53" s="35">
        <v>0</v>
      </c>
      <c r="BF53" s="35">
        <v>5344</v>
      </c>
      <c r="BG53" s="35">
        <v>2793</v>
      </c>
      <c r="BH53" s="35">
        <v>0</v>
      </c>
      <c r="BI53" s="35">
        <v>0</v>
      </c>
      <c r="BJ53" s="35">
        <v>1486</v>
      </c>
      <c r="BK53" s="35">
        <v>3692</v>
      </c>
      <c r="BL53" s="35">
        <v>0</v>
      </c>
      <c r="BM53" s="35">
        <v>0</v>
      </c>
      <c r="BN53" s="35">
        <v>4679</v>
      </c>
      <c r="BO53" s="35">
        <v>3632</v>
      </c>
      <c r="BP53" s="35">
        <v>0</v>
      </c>
      <c r="BQ53" s="35">
        <v>0</v>
      </c>
      <c r="BR53" s="35">
        <v>14925</v>
      </c>
      <c r="BS53" s="35">
        <v>3336</v>
      </c>
      <c r="BT53" s="38">
        <f t="shared" si="0"/>
        <v>26434</v>
      </c>
      <c r="BU53" s="38">
        <f t="shared" si="1"/>
        <v>87196032</v>
      </c>
      <c r="BV53" s="38">
        <f t="shared" si="2"/>
        <v>3298.6317621245366</v>
      </c>
      <c r="BW53" s="38">
        <f t="shared" si="3"/>
        <v>3298.6317621245366</v>
      </c>
      <c r="BX53" s="35">
        <v>0</v>
      </c>
      <c r="BY53" s="35">
        <v>0</v>
      </c>
      <c r="BZ53" s="35">
        <v>2000</v>
      </c>
      <c r="CA53" s="35">
        <v>3625</v>
      </c>
    </row>
    <row r="54" spans="1:79">
      <c r="A54" s="29">
        <f t="shared" si="4"/>
        <v>53</v>
      </c>
      <c r="B54" s="30" t="s">
        <v>314</v>
      </c>
      <c r="C54" s="29" t="s">
        <v>315</v>
      </c>
      <c r="D54" s="31" t="s">
        <v>922</v>
      </c>
      <c r="E54" s="31" t="s">
        <v>923</v>
      </c>
      <c r="F54" s="31" t="s">
        <v>929</v>
      </c>
      <c r="G54" s="31" t="s">
        <v>930</v>
      </c>
      <c r="H54" s="31" t="s">
        <v>931</v>
      </c>
      <c r="I54" s="31" t="s">
        <v>932</v>
      </c>
      <c r="J54" s="31" t="s">
        <v>322</v>
      </c>
      <c r="K54" s="31" t="s">
        <v>933</v>
      </c>
      <c r="L54" s="31" t="s">
        <v>430</v>
      </c>
      <c r="M54" s="32">
        <v>16830</v>
      </c>
      <c r="N54" s="33">
        <v>19569</v>
      </c>
      <c r="O54" s="34">
        <v>27155</v>
      </c>
      <c r="P54" s="35">
        <v>0</v>
      </c>
      <c r="Q54" s="35">
        <v>0</v>
      </c>
      <c r="R54" s="36">
        <v>1</v>
      </c>
      <c r="S54" s="32">
        <v>16830</v>
      </c>
      <c r="T54" s="33">
        <v>19569</v>
      </c>
      <c r="U54" s="34">
        <v>27155</v>
      </c>
      <c r="V54" s="35">
        <v>0</v>
      </c>
      <c r="W54" s="35">
        <v>0</v>
      </c>
      <c r="X54" s="40"/>
      <c r="Y54" s="40"/>
      <c r="Z54" s="40"/>
      <c r="AA54" s="40"/>
      <c r="AB54" s="41"/>
      <c r="AC54" s="41"/>
      <c r="AD54" s="41"/>
      <c r="AE54" s="41"/>
      <c r="AF54" s="36">
        <v>0</v>
      </c>
      <c r="AG54" s="36">
        <v>0</v>
      </c>
      <c r="AH54" s="36">
        <v>0</v>
      </c>
      <c r="AI54" s="36">
        <v>0</v>
      </c>
      <c r="AJ54" s="37">
        <v>0</v>
      </c>
      <c r="AK54" s="37">
        <v>0</v>
      </c>
      <c r="AL54" s="37">
        <v>0</v>
      </c>
      <c r="AM54" s="37">
        <v>0</v>
      </c>
      <c r="AN54" s="37">
        <v>0</v>
      </c>
      <c r="AO54" s="37">
        <v>0</v>
      </c>
      <c r="AP54" s="37">
        <v>0</v>
      </c>
      <c r="AQ54" s="37"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0</v>
      </c>
      <c r="AX54" s="37">
        <v>0</v>
      </c>
      <c r="AY54" s="37">
        <v>0</v>
      </c>
      <c r="AZ54" s="37">
        <v>113678</v>
      </c>
      <c r="BA54" s="37">
        <v>18337</v>
      </c>
      <c r="BB54" s="37">
        <v>0</v>
      </c>
      <c r="BC54" s="37">
        <v>0</v>
      </c>
      <c r="BD54" s="35">
        <v>166683</v>
      </c>
      <c r="BE54" s="35">
        <v>18337</v>
      </c>
      <c r="BF54" s="35">
        <v>0</v>
      </c>
      <c r="BG54" s="35">
        <v>0</v>
      </c>
      <c r="BH54" s="35">
        <v>162000</v>
      </c>
      <c r="BI54" s="35">
        <v>19569</v>
      </c>
      <c r="BJ54" s="35">
        <v>120</v>
      </c>
      <c r="BK54" s="35">
        <v>16830</v>
      </c>
      <c r="BL54" s="35">
        <v>80000</v>
      </c>
      <c r="BM54" s="35">
        <v>19569</v>
      </c>
      <c r="BN54" s="35">
        <v>225</v>
      </c>
      <c r="BO54" s="35">
        <v>16830</v>
      </c>
      <c r="BP54" s="35">
        <v>648683</v>
      </c>
      <c r="BQ54" s="35">
        <v>19252</v>
      </c>
      <c r="BR54" s="35">
        <v>545</v>
      </c>
      <c r="BS54" s="35">
        <v>16830</v>
      </c>
      <c r="BT54" s="38">
        <f t="shared" si="0"/>
        <v>1058256</v>
      </c>
      <c r="BU54" s="38">
        <f t="shared" si="1"/>
        <v>17239306836</v>
      </c>
      <c r="BV54" s="38">
        <f t="shared" si="2"/>
        <v>16290.299167687213</v>
      </c>
      <c r="BW54" s="38">
        <f t="shared" si="3"/>
        <v>16290.299167687213</v>
      </c>
      <c r="BX54" s="35">
        <v>87000</v>
      </c>
      <c r="BY54" s="35">
        <v>20352</v>
      </c>
      <c r="BZ54" s="35">
        <v>750</v>
      </c>
      <c r="CA54" s="35">
        <v>16830</v>
      </c>
    </row>
    <row r="55" spans="1:79">
      <c r="A55" s="29">
        <f t="shared" si="4"/>
        <v>54</v>
      </c>
      <c r="B55" s="30" t="s">
        <v>314</v>
      </c>
      <c r="C55" s="29" t="s">
        <v>315</v>
      </c>
      <c r="D55" s="31" t="s">
        <v>922</v>
      </c>
      <c r="E55" s="31" t="s">
        <v>923</v>
      </c>
      <c r="F55" s="31" t="s">
        <v>934</v>
      </c>
      <c r="G55" s="31" t="s">
        <v>930</v>
      </c>
      <c r="H55" s="31" t="s">
        <v>931</v>
      </c>
      <c r="I55" s="31" t="s">
        <v>932</v>
      </c>
      <c r="J55" s="31" t="s">
        <v>322</v>
      </c>
      <c r="K55" s="31" t="s">
        <v>933</v>
      </c>
      <c r="L55" s="31" t="s">
        <v>430</v>
      </c>
      <c r="M55" s="32">
        <v>5455</v>
      </c>
      <c r="N55" s="33">
        <v>26044</v>
      </c>
      <c r="O55" s="34">
        <v>27155</v>
      </c>
      <c r="P55" s="35">
        <v>0</v>
      </c>
      <c r="Q55" s="35">
        <v>0</v>
      </c>
      <c r="R55" s="36">
        <v>1</v>
      </c>
      <c r="S55" s="32">
        <v>5455</v>
      </c>
      <c r="T55" s="33">
        <v>26044</v>
      </c>
      <c r="U55" s="34">
        <v>27155</v>
      </c>
      <c r="V55" s="35">
        <v>0</v>
      </c>
      <c r="W55" s="35">
        <v>0</v>
      </c>
      <c r="X55" s="36">
        <v>1048884</v>
      </c>
      <c r="Y55" s="36">
        <v>16386</v>
      </c>
      <c r="Z55" s="36">
        <v>3928</v>
      </c>
      <c r="AA55" s="36">
        <v>15253</v>
      </c>
      <c r="AB55" s="37">
        <v>949058</v>
      </c>
      <c r="AC55" s="37">
        <v>16651</v>
      </c>
      <c r="AD55" s="37">
        <v>4150</v>
      </c>
      <c r="AE55" s="37">
        <v>15501</v>
      </c>
      <c r="AF55" s="36">
        <v>866786</v>
      </c>
      <c r="AG55" s="36">
        <v>19124</v>
      </c>
      <c r="AH55" s="36">
        <v>2863</v>
      </c>
      <c r="AI55" s="36">
        <v>15794</v>
      </c>
      <c r="AJ55" s="37">
        <v>866731</v>
      </c>
      <c r="AK55" s="37">
        <v>17673</v>
      </c>
      <c r="AL55" s="37">
        <v>2426</v>
      </c>
      <c r="AM55" s="37">
        <v>15129</v>
      </c>
      <c r="AN55" s="37">
        <v>160123</v>
      </c>
      <c r="AO55" s="37">
        <v>18816</v>
      </c>
      <c r="AP55" s="37">
        <v>150</v>
      </c>
      <c r="AQ55" s="37">
        <v>14936</v>
      </c>
      <c r="AR55" s="37">
        <v>105177</v>
      </c>
      <c r="AS55" s="37">
        <v>22272</v>
      </c>
      <c r="AT55" s="37">
        <v>650</v>
      </c>
      <c r="AU55" s="37">
        <v>16077</v>
      </c>
      <c r="AV55" s="37">
        <v>269067</v>
      </c>
      <c r="AW55" s="37">
        <v>19433</v>
      </c>
      <c r="AX55" s="37">
        <v>0</v>
      </c>
      <c r="AY55" s="37">
        <v>0</v>
      </c>
      <c r="AZ55" s="37">
        <v>255578</v>
      </c>
      <c r="BA55" s="37">
        <v>19877</v>
      </c>
      <c r="BB55" s="37">
        <v>130</v>
      </c>
      <c r="BC55" s="37">
        <v>15915</v>
      </c>
      <c r="BD55" s="35">
        <v>58289</v>
      </c>
      <c r="BE55" s="35">
        <v>22071</v>
      </c>
      <c r="BF55" s="35">
        <v>60</v>
      </c>
      <c r="BG55" s="35">
        <v>15915</v>
      </c>
      <c r="BH55" s="35">
        <v>59884</v>
      </c>
      <c r="BI55" s="35">
        <v>25441</v>
      </c>
      <c r="BJ55" s="35">
        <v>0</v>
      </c>
      <c r="BK55" s="35">
        <v>0</v>
      </c>
      <c r="BL55" s="35">
        <v>50261</v>
      </c>
      <c r="BM55" s="35">
        <v>25195</v>
      </c>
      <c r="BN55" s="35">
        <v>0</v>
      </c>
      <c r="BO55" s="35">
        <v>0</v>
      </c>
      <c r="BP55" s="35">
        <v>246031</v>
      </c>
      <c r="BQ55" s="35">
        <v>24783</v>
      </c>
      <c r="BR55" s="35">
        <v>61</v>
      </c>
      <c r="BS55" s="35">
        <v>15744</v>
      </c>
      <c r="BT55" s="38">
        <f t="shared" si="0"/>
        <v>414586</v>
      </c>
      <c r="BU55" s="38">
        <f t="shared" si="1"/>
        <v>8889216656</v>
      </c>
      <c r="BV55" s="38">
        <f t="shared" si="2"/>
        <v>21441.188694263674</v>
      </c>
      <c r="BW55" s="38">
        <f t="shared" si="3"/>
        <v>21441.188694263674</v>
      </c>
      <c r="BX55" s="35">
        <v>38006</v>
      </c>
      <c r="BY55" s="35">
        <v>25782</v>
      </c>
      <c r="BZ55" s="35">
        <v>0</v>
      </c>
      <c r="CA55" s="35">
        <v>0</v>
      </c>
    </row>
    <row r="56" spans="1:79">
      <c r="A56" s="29">
        <f t="shared" si="4"/>
        <v>55</v>
      </c>
      <c r="B56" s="30" t="s">
        <v>314</v>
      </c>
      <c r="C56" s="29" t="s">
        <v>315</v>
      </c>
      <c r="D56" s="31" t="s">
        <v>922</v>
      </c>
      <c r="E56" s="31" t="s">
        <v>923</v>
      </c>
      <c r="F56" s="31" t="s">
        <v>935</v>
      </c>
      <c r="G56" s="31" t="s">
        <v>936</v>
      </c>
      <c r="H56" s="31" t="s">
        <v>937</v>
      </c>
      <c r="I56" s="31" t="s">
        <v>927</v>
      </c>
      <c r="J56" s="31" t="s">
        <v>322</v>
      </c>
      <c r="K56" s="31" t="s">
        <v>328</v>
      </c>
      <c r="L56" s="31" t="s">
        <v>680</v>
      </c>
      <c r="M56" s="32">
        <v>9485</v>
      </c>
      <c r="N56" s="33">
        <v>9716</v>
      </c>
      <c r="O56" s="34">
        <v>11382</v>
      </c>
      <c r="P56" s="35">
        <v>0</v>
      </c>
      <c r="Q56" s="35">
        <v>0</v>
      </c>
      <c r="R56" s="36">
        <v>1</v>
      </c>
      <c r="S56" s="32">
        <v>9485</v>
      </c>
      <c r="T56" s="33">
        <v>9716</v>
      </c>
      <c r="U56" s="34">
        <v>11382</v>
      </c>
      <c r="V56" s="35">
        <v>0</v>
      </c>
      <c r="W56" s="35">
        <v>0</v>
      </c>
      <c r="X56" s="36">
        <v>36893</v>
      </c>
      <c r="Y56" s="36">
        <v>6150</v>
      </c>
      <c r="Z56" s="36">
        <v>50</v>
      </c>
      <c r="AA56" s="36">
        <v>6000</v>
      </c>
      <c r="AB56" s="37">
        <v>37276</v>
      </c>
      <c r="AC56" s="37">
        <v>6035</v>
      </c>
      <c r="AD56" s="37">
        <v>0</v>
      </c>
      <c r="AE56" s="37">
        <v>0</v>
      </c>
      <c r="AF56" s="36">
        <v>55963</v>
      </c>
      <c r="AG56" s="36">
        <v>6646</v>
      </c>
      <c r="AH56" s="36">
        <v>10</v>
      </c>
      <c r="AI56" s="36">
        <v>6500</v>
      </c>
      <c r="AJ56" s="37">
        <v>38750</v>
      </c>
      <c r="AK56" s="37">
        <v>7390</v>
      </c>
      <c r="AL56" s="37">
        <v>8150</v>
      </c>
      <c r="AM56" s="37">
        <v>6000</v>
      </c>
      <c r="AN56" s="37">
        <v>5914</v>
      </c>
      <c r="AO56" s="37">
        <v>8210</v>
      </c>
      <c r="AP56" s="37">
        <v>847</v>
      </c>
      <c r="AQ56" s="37">
        <v>8248</v>
      </c>
      <c r="AR56" s="37">
        <v>11640</v>
      </c>
      <c r="AS56" s="37">
        <v>8248</v>
      </c>
      <c r="AT56" s="37">
        <v>6</v>
      </c>
      <c r="AU56" s="37">
        <v>6500</v>
      </c>
      <c r="AV56" s="37">
        <v>15109</v>
      </c>
      <c r="AW56" s="37">
        <v>8248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5">
        <v>2498</v>
      </c>
      <c r="BE56" s="35">
        <v>9461</v>
      </c>
      <c r="BF56" s="35">
        <v>0</v>
      </c>
      <c r="BG56" s="35">
        <v>0</v>
      </c>
      <c r="BH56" s="35">
        <v>14842</v>
      </c>
      <c r="BI56" s="35">
        <v>9716</v>
      </c>
      <c r="BJ56" s="35">
        <v>0</v>
      </c>
      <c r="BK56" s="35">
        <v>0</v>
      </c>
      <c r="BL56" s="35">
        <v>5813</v>
      </c>
      <c r="BM56" s="35">
        <v>9862</v>
      </c>
      <c r="BN56" s="35">
        <v>0</v>
      </c>
      <c r="BO56" s="35">
        <v>0</v>
      </c>
      <c r="BP56" s="35">
        <v>27434</v>
      </c>
      <c r="BQ56" s="35">
        <v>9761</v>
      </c>
      <c r="BR56" s="35">
        <v>0</v>
      </c>
      <c r="BS56" s="35">
        <v>0</v>
      </c>
      <c r="BT56" s="38">
        <f t="shared" si="0"/>
        <v>50587</v>
      </c>
      <c r="BU56" s="38">
        <f t="shared" si="1"/>
        <v>469327911</v>
      </c>
      <c r="BV56" s="38">
        <f t="shared" si="2"/>
        <v>9277.6387411785636</v>
      </c>
      <c r="BW56" s="38">
        <f t="shared" si="3"/>
        <v>9277.6387411785636</v>
      </c>
      <c r="BX56" s="35">
        <v>7830</v>
      </c>
      <c r="BY56" s="35">
        <v>10114</v>
      </c>
      <c r="BZ56" s="35">
        <v>0</v>
      </c>
      <c r="CA56" s="35">
        <v>0</v>
      </c>
    </row>
    <row r="57" spans="1:79">
      <c r="A57" s="29">
        <f t="shared" si="4"/>
        <v>56</v>
      </c>
      <c r="B57" s="30" t="s">
        <v>314</v>
      </c>
      <c r="C57" s="29" t="s">
        <v>315</v>
      </c>
      <c r="D57" s="31" t="s">
        <v>922</v>
      </c>
      <c r="E57" s="31" t="s">
        <v>923</v>
      </c>
      <c r="F57" s="31" t="s">
        <v>938</v>
      </c>
      <c r="G57" s="31" t="s">
        <v>939</v>
      </c>
      <c r="H57" s="31" t="s">
        <v>940</v>
      </c>
      <c r="I57" s="31" t="s">
        <v>941</v>
      </c>
      <c r="J57" s="31" t="s">
        <v>322</v>
      </c>
      <c r="K57" s="31" t="s">
        <v>942</v>
      </c>
      <c r="L57" s="31" t="s">
        <v>334</v>
      </c>
      <c r="M57" s="32">
        <v>15899</v>
      </c>
      <c r="N57" s="33">
        <v>17658</v>
      </c>
      <c r="O57" s="34">
        <v>20125</v>
      </c>
      <c r="P57" s="35">
        <v>0</v>
      </c>
      <c r="Q57" s="35">
        <v>0</v>
      </c>
      <c r="R57" s="36">
        <v>1</v>
      </c>
      <c r="S57" s="32">
        <v>15899</v>
      </c>
      <c r="T57" s="33">
        <v>17658</v>
      </c>
      <c r="U57" s="34">
        <v>20125</v>
      </c>
      <c r="V57" s="35">
        <v>0</v>
      </c>
      <c r="W57" s="35">
        <v>0</v>
      </c>
      <c r="X57" s="36">
        <v>0</v>
      </c>
      <c r="Y57" s="36">
        <v>0</v>
      </c>
      <c r="Z57" s="36">
        <v>0</v>
      </c>
      <c r="AA57" s="36">
        <v>0</v>
      </c>
      <c r="AB57" s="37">
        <v>0</v>
      </c>
      <c r="AC57" s="37">
        <v>0</v>
      </c>
      <c r="AD57" s="37">
        <v>0</v>
      </c>
      <c r="AE57" s="37">
        <v>0</v>
      </c>
      <c r="AF57" s="36">
        <v>0</v>
      </c>
      <c r="AG57" s="36">
        <v>0</v>
      </c>
      <c r="AH57" s="36">
        <v>0</v>
      </c>
      <c r="AI57" s="36">
        <v>0</v>
      </c>
      <c r="AJ57" s="37">
        <v>6227</v>
      </c>
      <c r="AK57" s="37">
        <v>16488</v>
      </c>
      <c r="AL57" s="37">
        <v>0</v>
      </c>
      <c r="AM57" s="37">
        <v>0</v>
      </c>
      <c r="AN57" s="37">
        <v>908</v>
      </c>
      <c r="AO57" s="37">
        <v>17658</v>
      </c>
      <c r="AP57" s="37">
        <v>0</v>
      </c>
      <c r="AQ57" s="37">
        <v>0</v>
      </c>
      <c r="AR57" s="37">
        <v>115</v>
      </c>
      <c r="AS57" s="37">
        <v>17666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3</v>
      </c>
      <c r="BI57" s="35">
        <v>22514</v>
      </c>
      <c r="BJ57" s="35">
        <v>0</v>
      </c>
      <c r="BK57" s="35">
        <v>0</v>
      </c>
      <c r="BL57" s="35">
        <v>26</v>
      </c>
      <c r="BM57" s="35">
        <v>22514</v>
      </c>
      <c r="BN57" s="35">
        <v>0</v>
      </c>
      <c r="BO57" s="35">
        <v>0</v>
      </c>
      <c r="BP57" s="35">
        <v>94</v>
      </c>
      <c r="BQ57" s="35">
        <v>22514</v>
      </c>
      <c r="BR57" s="35">
        <v>0</v>
      </c>
      <c r="BS57" s="35">
        <v>0</v>
      </c>
      <c r="BT57" s="38">
        <f t="shared" si="0"/>
        <v>123</v>
      </c>
      <c r="BU57" s="38">
        <f t="shared" si="1"/>
        <v>2769222</v>
      </c>
      <c r="BV57" s="38">
        <f t="shared" si="2"/>
        <v>22514</v>
      </c>
      <c r="BW57" s="38">
        <f t="shared" si="3"/>
        <v>22514</v>
      </c>
      <c r="BX57" s="35">
        <v>39</v>
      </c>
      <c r="BY57" s="35">
        <v>22514</v>
      </c>
      <c r="BZ57" s="35">
        <v>0</v>
      </c>
      <c r="CA57" s="35">
        <v>0</v>
      </c>
    </row>
    <row r="58" spans="1:79">
      <c r="A58" s="29">
        <f t="shared" si="4"/>
        <v>57</v>
      </c>
      <c r="B58" s="30" t="s">
        <v>314</v>
      </c>
      <c r="C58" s="29" t="s">
        <v>315</v>
      </c>
      <c r="D58" s="31" t="s">
        <v>922</v>
      </c>
      <c r="E58" s="31" t="s">
        <v>923</v>
      </c>
      <c r="F58" s="31" t="s">
        <v>943</v>
      </c>
      <c r="G58" s="31" t="s">
        <v>939</v>
      </c>
      <c r="H58" s="31" t="s">
        <v>940</v>
      </c>
      <c r="I58" s="31" t="s">
        <v>941</v>
      </c>
      <c r="J58" s="31" t="s">
        <v>322</v>
      </c>
      <c r="K58" s="31" t="s">
        <v>886</v>
      </c>
      <c r="L58" s="31" t="s">
        <v>334</v>
      </c>
      <c r="M58" s="32">
        <v>15939</v>
      </c>
      <c r="N58" s="33">
        <v>17160</v>
      </c>
      <c r="O58" s="34">
        <v>20350</v>
      </c>
      <c r="P58" s="35">
        <v>0</v>
      </c>
      <c r="Q58" s="35">
        <v>0</v>
      </c>
      <c r="R58" s="36">
        <v>1</v>
      </c>
      <c r="S58" s="32">
        <v>15939</v>
      </c>
      <c r="T58" s="33">
        <v>17160</v>
      </c>
      <c r="U58" s="34">
        <v>20350</v>
      </c>
      <c r="V58" s="35">
        <v>0</v>
      </c>
      <c r="W58" s="35">
        <v>0</v>
      </c>
      <c r="X58" s="36">
        <v>7497</v>
      </c>
      <c r="Y58" s="36">
        <v>13811</v>
      </c>
      <c r="Z58" s="36">
        <v>0</v>
      </c>
      <c r="AA58" s="36">
        <v>0</v>
      </c>
      <c r="AB58" s="37">
        <v>9422</v>
      </c>
      <c r="AC58" s="37">
        <v>13823</v>
      </c>
      <c r="AD58" s="37">
        <v>0</v>
      </c>
      <c r="AE58" s="37">
        <v>0</v>
      </c>
      <c r="AF58" s="36">
        <v>9109</v>
      </c>
      <c r="AG58" s="36">
        <v>13803</v>
      </c>
      <c r="AH58" s="36">
        <v>0</v>
      </c>
      <c r="AI58" s="36">
        <v>0</v>
      </c>
      <c r="AJ58" s="37">
        <v>7832</v>
      </c>
      <c r="AK58" s="37">
        <v>14986</v>
      </c>
      <c r="AL58" s="37">
        <v>0</v>
      </c>
      <c r="AM58" s="37">
        <v>0</v>
      </c>
      <c r="AN58" s="37">
        <v>721</v>
      </c>
      <c r="AO58" s="37">
        <v>17160</v>
      </c>
      <c r="AP58" s="37">
        <v>0</v>
      </c>
      <c r="AQ58" s="37">
        <v>0</v>
      </c>
      <c r="AR58" s="37">
        <v>750</v>
      </c>
      <c r="AS58" s="37">
        <v>18837</v>
      </c>
      <c r="AT58" s="37">
        <v>0</v>
      </c>
      <c r="AU58" s="37">
        <v>0</v>
      </c>
      <c r="AV58" s="37">
        <v>850</v>
      </c>
      <c r="AW58" s="37">
        <v>18863</v>
      </c>
      <c r="AX58" s="37">
        <v>0</v>
      </c>
      <c r="AY58" s="37">
        <v>0</v>
      </c>
      <c r="AZ58" s="37">
        <v>882</v>
      </c>
      <c r="BA58" s="37">
        <v>18824</v>
      </c>
      <c r="BB58" s="37">
        <v>0</v>
      </c>
      <c r="BC58" s="37">
        <v>0</v>
      </c>
      <c r="BD58" s="35">
        <v>574</v>
      </c>
      <c r="BE58" s="35">
        <v>19349</v>
      </c>
      <c r="BF58" s="35">
        <v>0</v>
      </c>
      <c r="BG58" s="35">
        <v>0</v>
      </c>
      <c r="BH58" s="35">
        <v>305</v>
      </c>
      <c r="BI58" s="35">
        <v>20322</v>
      </c>
      <c r="BJ58" s="35">
        <v>9</v>
      </c>
      <c r="BK58" s="35">
        <v>5800</v>
      </c>
      <c r="BL58" s="35">
        <v>665</v>
      </c>
      <c r="BM58" s="35">
        <v>20334</v>
      </c>
      <c r="BN58" s="35">
        <v>110</v>
      </c>
      <c r="BO58" s="35">
        <v>5800</v>
      </c>
      <c r="BP58" s="35">
        <v>2138</v>
      </c>
      <c r="BQ58" s="35">
        <v>20066</v>
      </c>
      <c r="BR58" s="35">
        <v>119</v>
      </c>
      <c r="BS58" s="35">
        <v>5800</v>
      </c>
      <c r="BT58" s="38">
        <f t="shared" si="0"/>
        <v>3920</v>
      </c>
      <c r="BU58" s="38">
        <f t="shared" si="1"/>
        <v>64021751</v>
      </c>
      <c r="BV58" s="38">
        <f t="shared" si="2"/>
        <v>16332.079336734694</v>
      </c>
      <c r="BW58" s="38">
        <f t="shared" si="3"/>
        <v>16332.079336734694</v>
      </c>
      <c r="BX58" s="35">
        <v>199</v>
      </c>
      <c r="BY58" s="35">
        <v>21278</v>
      </c>
      <c r="BZ58" s="35">
        <v>0</v>
      </c>
      <c r="CA58" s="35">
        <v>0</v>
      </c>
    </row>
    <row r="59" spans="1:79">
      <c r="A59" s="29">
        <f t="shared" si="4"/>
        <v>58</v>
      </c>
      <c r="B59" s="30" t="s">
        <v>314</v>
      </c>
      <c r="C59" s="29" t="s">
        <v>315</v>
      </c>
      <c r="D59" s="31" t="s">
        <v>922</v>
      </c>
      <c r="E59" s="31" t="s">
        <v>923</v>
      </c>
      <c r="F59" s="31" t="s">
        <v>944</v>
      </c>
      <c r="G59" s="31" t="s">
        <v>945</v>
      </c>
      <c r="H59" s="31" t="s">
        <v>946</v>
      </c>
      <c r="I59" s="31" t="s">
        <v>947</v>
      </c>
      <c r="J59" s="31" t="s">
        <v>322</v>
      </c>
      <c r="K59" s="31" t="s">
        <v>948</v>
      </c>
      <c r="L59" s="31" t="s">
        <v>339</v>
      </c>
      <c r="M59" s="32">
        <v>0</v>
      </c>
      <c r="N59" s="33">
        <v>0</v>
      </c>
      <c r="O59" s="34">
        <v>0</v>
      </c>
      <c r="P59" s="35">
        <v>0</v>
      </c>
      <c r="Q59" s="35">
        <v>0</v>
      </c>
      <c r="R59" s="36">
        <v>24</v>
      </c>
      <c r="S59" s="32">
        <v>0</v>
      </c>
      <c r="T59" s="33">
        <v>0</v>
      </c>
      <c r="U59" s="34">
        <v>0</v>
      </c>
      <c r="V59" s="35">
        <v>0</v>
      </c>
      <c r="W59" s="35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  <c r="AC59" s="37">
        <v>0</v>
      </c>
      <c r="AD59" s="37">
        <v>0</v>
      </c>
      <c r="AE59" s="37">
        <v>0</v>
      </c>
      <c r="AF59" s="36">
        <v>0</v>
      </c>
      <c r="AG59" s="36">
        <v>0</v>
      </c>
      <c r="AH59" s="36">
        <v>0</v>
      </c>
      <c r="AI59" s="36">
        <v>0</v>
      </c>
      <c r="AJ59" s="37">
        <v>0</v>
      </c>
      <c r="AK59" s="37">
        <v>0</v>
      </c>
      <c r="AL59" s="37">
        <v>7301</v>
      </c>
      <c r="AM59" s="37">
        <v>77089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0</v>
      </c>
      <c r="BB59" s="37">
        <v>0</v>
      </c>
      <c r="BC59" s="37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</v>
      </c>
      <c r="BL59" s="35">
        <v>0</v>
      </c>
      <c r="BM59" s="35">
        <v>0</v>
      </c>
      <c r="BN59" s="35">
        <v>0</v>
      </c>
      <c r="BO59" s="35">
        <v>0</v>
      </c>
      <c r="BP59" s="35">
        <v>0</v>
      </c>
      <c r="BQ59" s="35">
        <v>0</v>
      </c>
      <c r="BR59" s="35">
        <v>0</v>
      </c>
      <c r="BS59" s="35">
        <v>0</v>
      </c>
      <c r="BT59" s="38">
        <f t="shared" si="0"/>
        <v>0</v>
      </c>
      <c r="BU59" s="38">
        <f t="shared" si="1"/>
        <v>0</v>
      </c>
      <c r="BV59" s="38" t="e">
        <f t="shared" si="2"/>
        <v>#DIV/0!</v>
      </c>
      <c r="BW59" s="38" t="e">
        <f t="shared" si="3"/>
        <v>#DIV/0!</v>
      </c>
      <c r="BX59" s="35">
        <v>0</v>
      </c>
      <c r="BY59" s="35">
        <v>0</v>
      </c>
      <c r="BZ59" s="35">
        <v>0</v>
      </c>
      <c r="CA59" s="35">
        <v>0</v>
      </c>
    </row>
    <row r="60" spans="1:79">
      <c r="A60" s="29">
        <f t="shared" si="4"/>
        <v>59</v>
      </c>
      <c r="B60" s="30" t="s">
        <v>314</v>
      </c>
      <c r="C60" s="29" t="s">
        <v>315</v>
      </c>
      <c r="D60" s="31" t="s">
        <v>922</v>
      </c>
      <c r="E60" s="31" t="s">
        <v>923</v>
      </c>
      <c r="F60" s="31" t="s">
        <v>949</v>
      </c>
      <c r="G60" s="31" t="s">
        <v>950</v>
      </c>
      <c r="H60" s="31" t="s">
        <v>946</v>
      </c>
      <c r="I60" s="31" t="s">
        <v>947</v>
      </c>
      <c r="J60" s="31" t="s">
        <v>322</v>
      </c>
      <c r="K60" s="31" t="s">
        <v>886</v>
      </c>
      <c r="L60" s="31" t="s">
        <v>339</v>
      </c>
      <c r="M60" s="32">
        <v>16914</v>
      </c>
      <c r="N60" s="33">
        <v>19802</v>
      </c>
      <c r="O60" s="34">
        <v>22752</v>
      </c>
      <c r="P60" s="35">
        <v>0</v>
      </c>
      <c r="Q60" s="35">
        <v>0</v>
      </c>
      <c r="R60" s="36">
        <v>1</v>
      </c>
      <c r="S60" s="32">
        <v>16914</v>
      </c>
      <c r="T60" s="33">
        <v>19802</v>
      </c>
      <c r="U60" s="34">
        <v>22752</v>
      </c>
      <c r="V60" s="35">
        <v>0</v>
      </c>
      <c r="W60" s="35">
        <v>0</v>
      </c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37">
        <v>289271</v>
      </c>
      <c r="AK60" s="37">
        <v>16268</v>
      </c>
      <c r="AL60" s="37">
        <v>0</v>
      </c>
      <c r="AM60" s="37">
        <v>0</v>
      </c>
      <c r="AN60" s="37">
        <v>147026</v>
      </c>
      <c r="AO60" s="37">
        <v>16649</v>
      </c>
      <c r="AP60" s="37">
        <v>0</v>
      </c>
      <c r="AQ60" s="37">
        <v>0</v>
      </c>
      <c r="AR60" s="37">
        <v>224373</v>
      </c>
      <c r="AS60" s="37">
        <v>16874</v>
      </c>
      <c r="AT60" s="37">
        <v>0</v>
      </c>
      <c r="AU60" s="37">
        <v>0</v>
      </c>
      <c r="AV60" s="37">
        <v>104606</v>
      </c>
      <c r="AW60" s="37">
        <v>17152</v>
      </c>
      <c r="AX60" s="37">
        <v>0</v>
      </c>
      <c r="AY60" s="37">
        <v>0</v>
      </c>
      <c r="AZ60" s="37">
        <v>140652</v>
      </c>
      <c r="BA60" s="37">
        <v>16888</v>
      </c>
      <c r="BB60" s="37">
        <v>0</v>
      </c>
      <c r="BC60" s="37">
        <v>0</v>
      </c>
      <c r="BD60" s="35">
        <v>153315</v>
      </c>
      <c r="BE60" s="35">
        <v>17755</v>
      </c>
      <c r="BF60" s="35">
        <v>0</v>
      </c>
      <c r="BG60" s="35">
        <v>0</v>
      </c>
      <c r="BH60" s="35">
        <v>184160</v>
      </c>
      <c r="BI60" s="35">
        <v>18085</v>
      </c>
      <c r="BJ60" s="35">
        <v>0</v>
      </c>
      <c r="BK60" s="35">
        <v>0</v>
      </c>
      <c r="BL60" s="35">
        <v>131593</v>
      </c>
      <c r="BM60" s="35">
        <v>17997</v>
      </c>
      <c r="BN60" s="35">
        <v>0</v>
      </c>
      <c r="BO60" s="35">
        <v>0</v>
      </c>
      <c r="BP60" s="35">
        <v>576328</v>
      </c>
      <c r="BQ60" s="35">
        <v>18297</v>
      </c>
      <c r="BR60" s="35">
        <v>0</v>
      </c>
      <c r="BS60" s="35">
        <v>0</v>
      </c>
      <c r="BT60" s="38">
        <f t="shared" si="0"/>
        <v>1045396</v>
      </c>
      <c r="BU60" s="38">
        <f t="shared" si="1"/>
        <v>16244057307</v>
      </c>
      <c r="BV60" s="38">
        <f t="shared" si="2"/>
        <v>15538.664111016304</v>
      </c>
      <c r="BW60" s="38">
        <f t="shared" si="3"/>
        <v>15538.664111016304</v>
      </c>
      <c r="BX60" s="35">
        <v>160888</v>
      </c>
      <c r="BY60" s="35">
        <v>19731</v>
      </c>
      <c r="BZ60" s="35">
        <v>0</v>
      </c>
      <c r="CA60" s="35">
        <v>0</v>
      </c>
    </row>
    <row r="61" spans="1:79">
      <c r="A61" s="29">
        <f t="shared" si="4"/>
        <v>60</v>
      </c>
      <c r="B61" s="30" t="s">
        <v>314</v>
      </c>
      <c r="C61" s="29" t="s">
        <v>315</v>
      </c>
      <c r="D61" s="31" t="s">
        <v>922</v>
      </c>
      <c r="E61" s="31" t="s">
        <v>923</v>
      </c>
      <c r="F61" s="31" t="s">
        <v>951</v>
      </c>
      <c r="G61" s="31" t="s">
        <v>950</v>
      </c>
      <c r="H61" s="31" t="s">
        <v>952</v>
      </c>
      <c r="I61" s="31" t="s">
        <v>927</v>
      </c>
      <c r="J61" s="31" t="s">
        <v>322</v>
      </c>
      <c r="K61" s="31" t="s">
        <v>948</v>
      </c>
      <c r="L61" s="31" t="s">
        <v>339</v>
      </c>
      <c r="M61" s="32">
        <v>67730</v>
      </c>
      <c r="N61" s="33">
        <v>67730</v>
      </c>
      <c r="O61" s="34">
        <v>110400</v>
      </c>
      <c r="P61" s="35">
        <v>0</v>
      </c>
      <c r="Q61" s="35">
        <v>0</v>
      </c>
      <c r="R61" s="36">
        <v>24</v>
      </c>
      <c r="S61" s="32">
        <v>2822.0833333333335</v>
      </c>
      <c r="T61" s="33">
        <v>2822.0833333333335</v>
      </c>
      <c r="U61" s="34">
        <v>4600</v>
      </c>
      <c r="V61" s="35">
        <v>0</v>
      </c>
      <c r="W61" s="35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  <c r="AC61" s="37">
        <v>0</v>
      </c>
      <c r="AD61" s="37">
        <v>0</v>
      </c>
      <c r="AE61" s="37">
        <v>0</v>
      </c>
      <c r="AF61" s="42">
        <v>0</v>
      </c>
      <c r="AG61" s="42">
        <v>0</v>
      </c>
      <c r="AH61" s="42">
        <v>0</v>
      </c>
      <c r="AI61" s="42">
        <v>0</v>
      </c>
      <c r="AJ61" s="37">
        <v>0</v>
      </c>
      <c r="AK61" s="37">
        <v>0</v>
      </c>
      <c r="AL61" s="37">
        <v>15152</v>
      </c>
      <c r="AM61" s="37">
        <v>73710</v>
      </c>
      <c r="AN61" s="37">
        <v>0</v>
      </c>
      <c r="AO61" s="37">
        <v>0</v>
      </c>
      <c r="AP61" s="37">
        <v>6144</v>
      </c>
      <c r="AQ61" s="37">
        <v>82546</v>
      </c>
      <c r="AR61" s="37">
        <v>0</v>
      </c>
      <c r="AS61" s="37">
        <v>0</v>
      </c>
      <c r="AT61" s="37">
        <v>7644</v>
      </c>
      <c r="AU61" s="37">
        <v>75127</v>
      </c>
      <c r="AV61" s="37">
        <v>0</v>
      </c>
      <c r="AW61" s="37">
        <v>0</v>
      </c>
      <c r="AX61" s="37">
        <v>9138</v>
      </c>
      <c r="AY61" s="37">
        <v>70233</v>
      </c>
      <c r="AZ61" s="37">
        <v>0</v>
      </c>
      <c r="BA61" s="37">
        <v>0</v>
      </c>
      <c r="BB61" s="37">
        <v>6677</v>
      </c>
      <c r="BC61" s="37">
        <v>78635</v>
      </c>
      <c r="BD61" s="35">
        <v>0</v>
      </c>
      <c r="BE61" s="35">
        <v>0</v>
      </c>
      <c r="BF61" s="35">
        <v>8295</v>
      </c>
      <c r="BG61" s="35">
        <v>70279</v>
      </c>
      <c r="BH61" s="35">
        <v>0</v>
      </c>
      <c r="BI61" s="35">
        <v>0</v>
      </c>
      <c r="BJ61" s="35">
        <v>8746</v>
      </c>
      <c r="BK61" s="35">
        <v>70807</v>
      </c>
      <c r="BL61" s="35">
        <v>0</v>
      </c>
      <c r="BM61" s="35">
        <v>0</v>
      </c>
      <c r="BN61" s="35">
        <v>9511</v>
      </c>
      <c r="BO61" s="35">
        <v>68591</v>
      </c>
      <c r="BP61" s="35">
        <v>0</v>
      </c>
      <c r="BQ61" s="35">
        <v>0</v>
      </c>
      <c r="BR61" s="35">
        <v>35633</v>
      </c>
      <c r="BS61" s="35">
        <v>69309</v>
      </c>
      <c r="BT61" s="38">
        <f t="shared" si="0"/>
        <v>62185</v>
      </c>
      <c r="BU61" s="38">
        <f t="shared" si="1"/>
        <v>4324298925</v>
      </c>
      <c r="BV61" s="38">
        <f t="shared" si="2"/>
        <v>69539.260673795929</v>
      </c>
      <c r="BW61" s="38">
        <f t="shared" si="3"/>
        <v>2897.4691947414972</v>
      </c>
      <c r="BX61" s="35">
        <v>0</v>
      </c>
      <c r="BY61" s="35">
        <v>0</v>
      </c>
      <c r="BZ61" s="35">
        <v>7148</v>
      </c>
      <c r="CA61" s="35">
        <v>68146</v>
      </c>
    </row>
    <row r="62" spans="1:79">
      <c r="A62" s="29">
        <f t="shared" si="4"/>
        <v>61</v>
      </c>
      <c r="B62" s="30" t="s">
        <v>314</v>
      </c>
      <c r="C62" s="29" t="s">
        <v>315</v>
      </c>
      <c r="D62" s="31" t="s">
        <v>922</v>
      </c>
      <c r="E62" s="31" t="s">
        <v>923</v>
      </c>
      <c r="F62" s="31" t="s">
        <v>953</v>
      </c>
      <c r="G62" s="31" t="s">
        <v>950</v>
      </c>
      <c r="H62" s="31" t="s">
        <v>952</v>
      </c>
      <c r="I62" s="31" t="s">
        <v>927</v>
      </c>
      <c r="J62" s="31" t="s">
        <v>322</v>
      </c>
      <c r="K62" s="31" t="s">
        <v>886</v>
      </c>
      <c r="L62" s="31" t="s">
        <v>339</v>
      </c>
      <c r="M62" s="42">
        <v>19097</v>
      </c>
      <c r="N62" s="42">
        <v>21263</v>
      </c>
      <c r="O62" s="46">
        <v>22236</v>
      </c>
      <c r="P62" s="42">
        <v>0</v>
      </c>
      <c r="Q62" s="42">
        <v>0</v>
      </c>
      <c r="R62" s="36">
        <v>1</v>
      </c>
      <c r="S62" s="42">
        <v>19097</v>
      </c>
      <c r="T62" s="42">
        <v>21263</v>
      </c>
      <c r="U62" s="46">
        <v>22236</v>
      </c>
      <c r="V62" s="42">
        <v>0</v>
      </c>
      <c r="W62" s="42">
        <v>0</v>
      </c>
      <c r="X62" s="36">
        <v>778639</v>
      </c>
      <c r="Y62" s="36">
        <v>14264</v>
      </c>
      <c r="Z62" s="36">
        <v>0</v>
      </c>
      <c r="AA62" s="36">
        <v>0</v>
      </c>
      <c r="AB62" s="37">
        <v>787117</v>
      </c>
      <c r="AC62" s="37">
        <v>15033</v>
      </c>
      <c r="AD62" s="37">
        <v>0</v>
      </c>
      <c r="AE62" s="37">
        <v>0</v>
      </c>
      <c r="AF62" s="36">
        <v>962314</v>
      </c>
      <c r="AG62" s="36">
        <v>16074</v>
      </c>
      <c r="AH62" s="36">
        <v>0</v>
      </c>
      <c r="AI62" s="36">
        <v>0</v>
      </c>
      <c r="AJ62" s="37">
        <v>651366</v>
      </c>
      <c r="AK62" s="37">
        <v>17528</v>
      </c>
      <c r="AL62" s="37">
        <v>0</v>
      </c>
      <c r="AM62" s="37">
        <v>0</v>
      </c>
      <c r="AN62" s="37">
        <v>69570</v>
      </c>
      <c r="AO62" s="37">
        <v>19539</v>
      </c>
      <c r="AP62" s="37">
        <v>0</v>
      </c>
      <c r="AQ62" s="37">
        <v>0</v>
      </c>
      <c r="AR62" s="37">
        <v>85451</v>
      </c>
      <c r="AS62" s="37">
        <v>19790</v>
      </c>
      <c r="AT62" s="37">
        <v>0</v>
      </c>
      <c r="AU62" s="37">
        <v>0</v>
      </c>
      <c r="AV62" s="37">
        <v>75574</v>
      </c>
      <c r="AW62" s="37">
        <v>19514</v>
      </c>
      <c r="AX62" s="37">
        <v>0</v>
      </c>
      <c r="AY62" s="37">
        <v>0</v>
      </c>
      <c r="AZ62" s="37">
        <v>79333</v>
      </c>
      <c r="BA62" s="37">
        <v>19853</v>
      </c>
      <c r="BB62" s="37">
        <v>0</v>
      </c>
      <c r="BC62" s="37">
        <v>0</v>
      </c>
      <c r="BD62" s="35">
        <v>87234</v>
      </c>
      <c r="BE62" s="35">
        <v>20183</v>
      </c>
      <c r="BF62" s="35">
        <v>0</v>
      </c>
      <c r="BG62" s="35">
        <v>0</v>
      </c>
      <c r="BH62" s="35">
        <v>79344</v>
      </c>
      <c r="BI62" s="35">
        <v>20851</v>
      </c>
      <c r="BJ62" s="35">
        <v>0</v>
      </c>
      <c r="BK62" s="35">
        <v>0</v>
      </c>
      <c r="BL62" s="35">
        <v>79867</v>
      </c>
      <c r="BM62" s="35">
        <v>20893</v>
      </c>
      <c r="BN62" s="35">
        <v>0</v>
      </c>
      <c r="BO62" s="35">
        <v>0</v>
      </c>
      <c r="BP62" s="35">
        <v>325866</v>
      </c>
      <c r="BQ62" s="35">
        <v>20783</v>
      </c>
      <c r="BR62" s="35">
        <v>0</v>
      </c>
      <c r="BS62" s="35">
        <v>0</v>
      </c>
      <c r="BT62" s="38">
        <f t="shared" si="0"/>
        <v>572311</v>
      </c>
      <c r="BU62" s="38">
        <f t="shared" si="1"/>
        <v>10095643470</v>
      </c>
      <c r="BV62" s="38">
        <f t="shared" si="2"/>
        <v>17640.135293572901</v>
      </c>
      <c r="BW62" s="38">
        <f t="shared" si="3"/>
        <v>17640.135293572901</v>
      </c>
      <c r="BX62" s="35">
        <v>81329</v>
      </c>
      <c r="BY62" s="35">
        <v>22782</v>
      </c>
      <c r="BZ62" s="35">
        <v>0</v>
      </c>
      <c r="CA62" s="35">
        <v>0</v>
      </c>
    </row>
    <row r="63" spans="1:79">
      <c r="A63" s="29">
        <f t="shared" si="4"/>
        <v>62</v>
      </c>
      <c r="B63" s="30" t="s">
        <v>314</v>
      </c>
      <c r="C63" s="29" t="s">
        <v>315</v>
      </c>
      <c r="D63" s="31" t="s">
        <v>922</v>
      </c>
      <c r="E63" s="31" t="s">
        <v>923</v>
      </c>
      <c r="F63" s="31" t="s">
        <v>954</v>
      </c>
      <c r="G63" s="31" t="s">
        <v>950</v>
      </c>
      <c r="H63" s="31" t="s">
        <v>952</v>
      </c>
      <c r="I63" s="31" t="s">
        <v>927</v>
      </c>
      <c r="J63" s="31" t="s">
        <v>322</v>
      </c>
      <c r="K63" s="31" t="s">
        <v>948</v>
      </c>
      <c r="L63" s="31" t="s">
        <v>339</v>
      </c>
      <c r="M63" s="32">
        <v>3571</v>
      </c>
      <c r="N63" s="33">
        <v>12148</v>
      </c>
      <c r="O63" s="34">
        <v>13114</v>
      </c>
      <c r="P63" s="35">
        <v>0</v>
      </c>
      <c r="Q63" s="35">
        <v>0</v>
      </c>
      <c r="R63" s="36">
        <v>24</v>
      </c>
      <c r="S63" s="32">
        <v>148.79166666666666</v>
      </c>
      <c r="T63" s="33">
        <v>506.16666666666669</v>
      </c>
      <c r="U63" s="34">
        <v>546.41666666666663</v>
      </c>
      <c r="V63" s="35">
        <v>0</v>
      </c>
      <c r="W63" s="35">
        <v>0</v>
      </c>
      <c r="X63" s="36">
        <v>13176</v>
      </c>
      <c r="Y63" s="36">
        <v>97569</v>
      </c>
      <c r="Z63" s="36">
        <v>0</v>
      </c>
      <c r="AA63" s="36">
        <v>0</v>
      </c>
      <c r="AB63" s="37">
        <v>0</v>
      </c>
      <c r="AC63" s="37">
        <v>0</v>
      </c>
      <c r="AD63" s="37">
        <v>16831</v>
      </c>
      <c r="AE63" s="37">
        <v>93723</v>
      </c>
      <c r="AF63" s="36">
        <v>872</v>
      </c>
      <c r="AG63" s="36">
        <v>12689</v>
      </c>
      <c r="AH63" s="36">
        <v>35431</v>
      </c>
      <c r="AI63" s="36">
        <v>60602</v>
      </c>
      <c r="AJ63" s="37">
        <v>1430</v>
      </c>
      <c r="AK63" s="37">
        <v>11767</v>
      </c>
      <c r="AL63" s="37">
        <v>16954</v>
      </c>
      <c r="AM63" s="37">
        <v>35683</v>
      </c>
      <c r="AN63" s="37">
        <v>137</v>
      </c>
      <c r="AO63" s="37">
        <v>14321</v>
      </c>
      <c r="AP63" s="37">
        <v>1919</v>
      </c>
      <c r="AQ63" s="37">
        <v>5738</v>
      </c>
      <c r="AR63" s="37">
        <v>907</v>
      </c>
      <c r="AS63" s="37">
        <v>10352</v>
      </c>
      <c r="AT63" s="37">
        <v>1879</v>
      </c>
      <c r="AU63" s="37">
        <v>4212</v>
      </c>
      <c r="AV63" s="37">
        <v>3072</v>
      </c>
      <c r="AW63" s="37">
        <v>10404</v>
      </c>
      <c r="AX63" s="37">
        <v>3555</v>
      </c>
      <c r="AY63" s="37">
        <v>3785</v>
      </c>
      <c r="AZ63" s="37">
        <v>356</v>
      </c>
      <c r="BA63" s="37">
        <v>11094</v>
      </c>
      <c r="BB63" s="37">
        <v>337</v>
      </c>
      <c r="BC63" s="37">
        <v>4222</v>
      </c>
      <c r="BD63" s="35">
        <v>244</v>
      </c>
      <c r="BE63" s="35">
        <v>11209</v>
      </c>
      <c r="BF63" s="35">
        <v>672</v>
      </c>
      <c r="BG63" s="35">
        <v>6729</v>
      </c>
      <c r="BH63" s="35">
        <v>412</v>
      </c>
      <c r="BI63" s="35">
        <v>12878</v>
      </c>
      <c r="BJ63" s="35">
        <v>4417</v>
      </c>
      <c r="BK63" s="35">
        <v>4559</v>
      </c>
      <c r="BL63" s="35">
        <v>238</v>
      </c>
      <c r="BM63" s="35">
        <v>12678</v>
      </c>
      <c r="BN63" s="35">
        <v>4420</v>
      </c>
      <c r="BO63" s="35">
        <v>4457</v>
      </c>
      <c r="BP63" s="35">
        <v>1645</v>
      </c>
      <c r="BQ63" s="35">
        <v>12268</v>
      </c>
      <c r="BR63" s="35">
        <v>15341</v>
      </c>
      <c r="BS63" s="35">
        <v>4249</v>
      </c>
      <c r="BT63" s="38">
        <f t="shared" si="0"/>
        <v>27389</v>
      </c>
      <c r="BU63" s="38">
        <f t="shared" si="1"/>
        <v>138058253</v>
      </c>
      <c r="BV63" s="38">
        <f t="shared" si="2"/>
        <v>5040.645989265764</v>
      </c>
      <c r="BW63" s="38">
        <f t="shared" si="3"/>
        <v>210.02691621940684</v>
      </c>
      <c r="BX63" s="35">
        <v>0</v>
      </c>
      <c r="BY63" s="35">
        <v>0</v>
      </c>
      <c r="BZ63" s="35">
        <v>0</v>
      </c>
      <c r="CA63" s="35">
        <v>0</v>
      </c>
    </row>
    <row r="64" spans="1:79">
      <c r="A64" s="29">
        <f t="shared" si="4"/>
        <v>63</v>
      </c>
      <c r="B64" s="30" t="s">
        <v>314</v>
      </c>
      <c r="C64" s="29" t="s">
        <v>315</v>
      </c>
      <c r="D64" s="31" t="s">
        <v>922</v>
      </c>
      <c r="E64" s="31" t="s">
        <v>923</v>
      </c>
      <c r="F64" s="31" t="s">
        <v>955</v>
      </c>
      <c r="G64" s="31" t="s">
        <v>956</v>
      </c>
      <c r="H64" s="31" t="s">
        <v>957</v>
      </c>
      <c r="I64" s="31" t="s">
        <v>927</v>
      </c>
      <c r="J64" s="31" t="s">
        <v>322</v>
      </c>
      <c r="K64" s="31" t="s">
        <v>958</v>
      </c>
      <c r="L64" s="31" t="s">
        <v>727</v>
      </c>
      <c r="M64" s="32">
        <v>10896</v>
      </c>
      <c r="N64" s="33">
        <v>12733</v>
      </c>
      <c r="O64" s="34">
        <v>12832</v>
      </c>
      <c r="P64" s="35">
        <v>0</v>
      </c>
      <c r="Q64" s="35">
        <v>0</v>
      </c>
      <c r="R64" s="36">
        <v>1</v>
      </c>
      <c r="S64" s="32">
        <v>10896</v>
      </c>
      <c r="T64" s="33">
        <v>12733</v>
      </c>
      <c r="U64" s="34">
        <v>12832</v>
      </c>
      <c r="V64" s="35">
        <v>0</v>
      </c>
      <c r="W64" s="35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  <c r="AC64" s="37">
        <v>0</v>
      </c>
      <c r="AD64" s="37">
        <v>0</v>
      </c>
      <c r="AE64" s="37">
        <v>0</v>
      </c>
      <c r="AF64" s="36">
        <v>0</v>
      </c>
      <c r="AG64" s="36">
        <v>0</v>
      </c>
      <c r="AH64" s="36">
        <v>0</v>
      </c>
      <c r="AI64" s="36">
        <v>0</v>
      </c>
      <c r="AJ64" s="37">
        <v>5986</v>
      </c>
      <c r="AK64" s="37">
        <v>11812</v>
      </c>
      <c r="AL64" s="37">
        <v>0</v>
      </c>
      <c r="AM64" s="37">
        <v>0</v>
      </c>
      <c r="AN64" s="37">
        <v>1484</v>
      </c>
      <c r="AO64" s="37">
        <v>12733</v>
      </c>
      <c r="AP64" s="37">
        <v>0</v>
      </c>
      <c r="AQ64" s="37">
        <v>0</v>
      </c>
      <c r="AR64" s="37">
        <v>1432</v>
      </c>
      <c r="AS64" s="37">
        <v>12923</v>
      </c>
      <c r="AT64" s="37">
        <v>0</v>
      </c>
      <c r="AU64" s="37">
        <v>0</v>
      </c>
      <c r="AV64" s="37">
        <v>1739</v>
      </c>
      <c r="AW64" s="37">
        <v>13336</v>
      </c>
      <c r="AX64" s="37">
        <v>0</v>
      </c>
      <c r="AY64" s="37">
        <v>0</v>
      </c>
      <c r="AZ64" s="37">
        <v>2054</v>
      </c>
      <c r="BA64" s="37">
        <v>13317</v>
      </c>
      <c r="BB64" s="37">
        <v>0</v>
      </c>
      <c r="BC64" s="37">
        <v>0</v>
      </c>
      <c r="BD64" s="35">
        <v>839</v>
      </c>
      <c r="BE64" s="35">
        <v>13332</v>
      </c>
      <c r="BF64" s="35">
        <v>0</v>
      </c>
      <c r="BG64" s="35">
        <v>0</v>
      </c>
      <c r="BH64" s="35">
        <v>61</v>
      </c>
      <c r="BI64" s="35">
        <v>13345</v>
      </c>
      <c r="BJ64" s="35">
        <v>0</v>
      </c>
      <c r="BK64" s="35">
        <v>0</v>
      </c>
      <c r="BL64" s="35">
        <v>0</v>
      </c>
      <c r="BM64" s="35">
        <v>0</v>
      </c>
      <c r="BN64" s="35">
        <v>0</v>
      </c>
      <c r="BO64" s="35">
        <v>0</v>
      </c>
      <c r="BP64" s="35">
        <v>900</v>
      </c>
      <c r="BQ64" s="35">
        <v>13333</v>
      </c>
      <c r="BR64" s="35">
        <v>0</v>
      </c>
      <c r="BS64" s="35">
        <v>0</v>
      </c>
      <c r="BT64" s="38">
        <f t="shared" si="0"/>
        <v>1800</v>
      </c>
      <c r="BU64" s="38">
        <f t="shared" si="1"/>
        <v>12827916</v>
      </c>
      <c r="BV64" s="38">
        <f t="shared" si="2"/>
        <v>7126.62</v>
      </c>
      <c r="BW64" s="38">
        <f t="shared" si="3"/>
        <v>7126.62</v>
      </c>
      <c r="BX64" s="35">
        <v>0</v>
      </c>
      <c r="BY64" s="35">
        <v>0</v>
      </c>
      <c r="BZ64" s="35">
        <v>0</v>
      </c>
      <c r="CA64" s="35">
        <v>0</v>
      </c>
    </row>
    <row r="65" spans="1:79">
      <c r="A65" s="29">
        <f t="shared" si="4"/>
        <v>64</v>
      </c>
      <c r="B65" s="30" t="s">
        <v>314</v>
      </c>
      <c r="C65" s="29" t="s">
        <v>315</v>
      </c>
      <c r="D65" s="31" t="s">
        <v>959</v>
      </c>
      <c r="E65" s="31" t="s">
        <v>960</v>
      </c>
      <c r="F65" s="31" t="s">
        <v>961</v>
      </c>
      <c r="G65" s="31" t="s">
        <v>962</v>
      </c>
      <c r="H65" s="31" t="s">
        <v>963</v>
      </c>
      <c r="I65" s="31" t="s">
        <v>964</v>
      </c>
      <c r="J65" s="31" t="s">
        <v>365</v>
      </c>
      <c r="K65" s="31" t="s">
        <v>965</v>
      </c>
      <c r="L65" s="31" t="s">
        <v>917</v>
      </c>
      <c r="M65" s="32">
        <v>0</v>
      </c>
      <c r="N65" s="33">
        <v>0</v>
      </c>
      <c r="O65" s="34">
        <v>0</v>
      </c>
      <c r="P65" s="35">
        <v>0</v>
      </c>
      <c r="Q65" s="35">
        <v>0</v>
      </c>
      <c r="R65" s="36">
        <v>21</v>
      </c>
      <c r="S65" s="32">
        <v>0</v>
      </c>
      <c r="T65" s="33">
        <v>0</v>
      </c>
      <c r="U65" s="34">
        <v>0</v>
      </c>
      <c r="V65" s="35">
        <v>0</v>
      </c>
      <c r="W65" s="35">
        <v>0</v>
      </c>
      <c r="X65" s="43"/>
      <c r="Y65" s="43"/>
      <c r="Z65" s="43"/>
      <c r="AA65" s="43"/>
      <c r="AB65" s="41"/>
      <c r="AC65" s="41"/>
      <c r="AD65" s="41"/>
      <c r="AE65" s="41"/>
      <c r="AF65" s="40"/>
      <c r="AG65" s="40"/>
      <c r="AH65" s="40"/>
      <c r="AI65" s="40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8">
        <f t="shared" si="0"/>
        <v>0</v>
      </c>
      <c r="BU65" s="38">
        <f t="shared" si="1"/>
        <v>0</v>
      </c>
      <c r="BV65" s="38" t="e">
        <f t="shared" si="2"/>
        <v>#DIV/0!</v>
      </c>
      <c r="BW65" s="38" t="e">
        <f t="shared" si="3"/>
        <v>#DIV/0!</v>
      </c>
      <c r="BX65" s="39"/>
      <c r="BY65" s="39"/>
      <c r="BZ65" s="39"/>
      <c r="CA65" s="39"/>
    </row>
    <row r="66" spans="1:79">
      <c r="A66" s="29">
        <f t="shared" si="4"/>
        <v>65</v>
      </c>
      <c r="B66" s="30" t="s">
        <v>314</v>
      </c>
      <c r="C66" s="29" t="s">
        <v>315</v>
      </c>
      <c r="D66" s="31" t="s">
        <v>959</v>
      </c>
      <c r="E66" s="31" t="s">
        <v>960</v>
      </c>
      <c r="F66" s="31" t="s">
        <v>966</v>
      </c>
      <c r="G66" s="31" t="s">
        <v>962</v>
      </c>
      <c r="H66" s="31" t="s">
        <v>963</v>
      </c>
      <c r="I66" s="31" t="s">
        <v>964</v>
      </c>
      <c r="J66" s="31" t="s">
        <v>365</v>
      </c>
      <c r="K66" s="31" t="s">
        <v>967</v>
      </c>
      <c r="L66" s="31" t="s">
        <v>917</v>
      </c>
      <c r="M66" s="32">
        <v>0</v>
      </c>
      <c r="N66" s="33">
        <v>0</v>
      </c>
      <c r="O66" s="34">
        <v>0</v>
      </c>
      <c r="P66" s="35">
        <v>0</v>
      </c>
      <c r="Q66" s="35">
        <v>0</v>
      </c>
      <c r="R66" s="36">
        <v>28</v>
      </c>
      <c r="S66" s="32">
        <v>0</v>
      </c>
      <c r="T66" s="33">
        <v>0</v>
      </c>
      <c r="U66" s="34">
        <v>0</v>
      </c>
      <c r="V66" s="35">
        <v>0</v>
      </c>
      <c r="W66" s="35">
        <v>0</v>
      </c>
      <c r="X66" s="40"/>
      <c r="Y66" s="40"/>
      <c r="Z66" s="40"/>
      <c r="AA66" s="40"/>
      <c r="AB66" s="41"/>
      <c r="AC66" s="41"/>
      <c r="AD66" s="41"/>
      <c r="AE66" s="41"/>
      <c r="AF66" s="36">
        <v>0</v>
      </c>
      <c r="AG66" s="36">
        <v>0</v>
      </c>
      <c r="AH66" s="36">
        <v>0</v>
      </c>
      <c r="AI66" s="36">
        <v>0</v>
      </c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38">
        <f t="shared" si="0"/>
        <v>0</v>
      </c>
      <c r="BU66" s="38">
        <f t="shared" si="1"/>
        <v>0</v>
      </c>
      <c r="BV66" s="38" t="e">
        <f t="shared" si="2"/>
        <v>#DIV/0!</v>
      </c>
      <c r="BW66" s="38" t="e">
        <f t="shared" si="3"/>
        <v>#DIV/0!</v>
      </c>
      <c r="BX66" s="43"/>
      <c r="BY66" s="43"/>
      <c r="BZ66" s="43"/>
      <c r="CA66" s="43"/>
    </row>
    <row r="67" spans="1:79">
      <c r="A67" s="29">
        <f t="shared" si="4"/>
        <v>66</v>
      </c>
      <c r="B67" s="30" t="s">
        <v>314</v>
      </c>
      <c r="C67" s="29" t="s">
        <v>315</v>
      </c>
      <c r="D67" s="31" t="s">
        <v>968</v>
      </c>
      <c r="E67" s="31" t="s">
        <v>969</v>
      </c>
      <c r="F67" s="31" t="s">
        <v>970</v>
      </c>
      <c r="G67" s="31" t="s">
        <v>971</v>
      </c>
      <c r="H67" s="31" t="s">
        <v>972</v>
      </c>
      <c r="I67" s="31" t="s">
        <v>973</v>
      </c>
      <c r="J67" s="31" t="s">
        <v>322</v>
      </c>
      <c r="K67" s="31" t="s">
        <v>886</v>
      </c>
      <c r="L67" s="31" t="s">
        <v>339</v>
      </c>
      <c r="M67" s="32">
        <v>11123</v>
      </c>
      <c r="N67" s="33">
        <v>11792</v>
      </c>
      <c r="O67" s="34">
        <v>14250</v>
      </c>
      <c r="P67" s="42">
        <v>0</v>
      </c>
      <c r="Q67" s="42">
        <v>0</v>
      </c>
      <c r="R67" s="36">
        <v>1</v>
      </c>
      <c r="S67" s="32">
        <v>11123</v>
      </c>
      <c r="T67" s="33">
        <v>11792</v>
      </c>
      <c r="U67" s="34">
        <v>14250</v>
      </c>
      <c r="V67" s="42">
        <v>0</v>
      </c>
      <c r="W67" s="42">
        <v>0</v>
      </c>
      <c r="X67" s="42">
        <v>19359</v>
      </c>
      <c r="Y67" s="42">
        <v>10626</v>
      </c>
      <c r="Z67" s="42">
        <v>0</v>
      </c>
      <c r="AA67" s="42">
        <v>0</v>
      </c>
      <c r="AB67" s="42">
        <v>10685</v>
      </c>
      <c r="AC67" s="42">
        <v>10698</v>
      </c>
      <c r="AD67" s="42">
        <v>0</v>
      </c>
      <c r="AE67" s="42">
        <v>0</v>
      </c>
      <c r="AF67" s="42">
        <v>18948</v>
      </c>
      <c r="AG67" s="42">
        <v>11234</v>
      </c>
      <c r="AH67" s="42">
        <v>0</v>
      </c>
      <c r="AI67" s="42">
        <v>0</v>
      </c>
      <c r="AJ67" s="37">
        <v>20230</v>
      </c>
      <c r="AK67" s="37">
        <v>11796</v>
      </c>
      <c r="AL67" s="37">
        <v>0</v>
      </c>
      <c r="AM67" s="37">
        <v>0</v>
      </c>
      <c r="AN67" s="37">
        <v>5502</v>
      </c>
      <c r="AO67" s="37">
        <v>11790</v>
      </c>
      <c r="AP67" s="37">
        <v>0</v>
      </c>
      <c r="AQ67" s="37">
        <v>0</v>
      </c>
      <c r="AR67" s="37">
        <v>5941</v>
      </c>
      <c r="AS67" s="37">
        <v>11733</v>
      </c>
      <c r="AT67" s="37">
        <v>0</v>
      </c>
      <c r="AU67" s="37">
        <v>0</v>
      </c>
      <c r="AV67" s="37">
        <v>4434</v>
      </c>
      <c r="AW67" s="37">
        <v>11872</v>
      </c>
      <c r="AX67" s="37">
        <v>0</v>
      </c>
      <c r="AY67" s="37">
        <v>0</v>
      </c>
      <c r="AZ67" s="37">
        <v>3243</v>
      </c>
      <c r="BA67" s="37">
        <v>11946</v>
      </c>
      <c r="BB67" s="37">
        <v>0</v>
      </c>
      <c r="BC67" s="37">
        <v>0</v>
      </c>
      <c r="BD67" s="35">
        <v>4471</v>
      </c>
      <c r="BE67" s="35">
        <v>11861</v>
      </c>
      <c r="BF67" s="35">
        <v>0</v>
      </c>
      <c r="BG67" s="35">
        <v>0</v>
      </c>
      <c r="BH67" s="35">
        <v>4188</v>
      </c>
      <c r="BI67" s="35">
        <v>11792</v>
      </c>
      <c r="BJ67" s="35">
        <v>0</v>
      </c>
      <c r="BK67" s="35">
        <v>0</v>
      </c>
      <c r="BL67" s="35">
        <v>3184</v>
      </c>
      <c r="BM67" s="35">
        <v>11951</v>
      </c>
      <c r="BN67" s="35">
        <v>0</v>
      </c>
      <c r="BO67" s="35">
        <v>0</v>
      </c>
      <c r="BP67" s="35">
        <v>12411</v>
      </c>
      <c r="BQ67" s="35">
        <v>11846</v>
      </c>
      <c r="BR67" s="35">
        <v>0</v>
      </c>
      <c r="BS67" s="35">
        <v>0</v>
      </c>
      <c r="BT67" s="38">
        <f t="shared" ref="BT67:BT69" si="5">BR67+BP67+BN67+BL67+BJ67+BH67+BF67+BD67</f>
        <v>24254</v>
      </c>
      <c r="BU67" s="38">
        <f t="shared" ref="BU67:BU69" si="6">(BD67+BE67)+(BF67*BG67)+(BH67*BI67)+(BJ67*BK67)+(BL67*BM67)+(BN67*BO67)+(BP67*BQ67)+(BR67*BS67)</f>
        <v>234473918</v>
      </c>
      <c r="BV67" s="38">
        <f t="shared" ref="BV67:BV69" si="7">BU67/BT67</f>
        <v>9667.43291828152</v>
      </c>
      <c r="BW67" s="38">
        <f t="shared" ref="BW67:BW69" si="8">BV67/R67</f>
        <v>9667.43291828152</v>
      </c>
      <c r="BX67" s="35">
        <v>3773</v>
      </c>
      <c r="BY67" s="35">
        <v>11607</v>
      </c>
      <c r="BZ67" s="35">
        <v>0</v>
      </c>
      <c r="CA67" s="35">
        <v>0</v>
      </c>
    </row>
    <row r="68" spans="1:79">
      <c r="A68" s="29">
        <f t="shared" ref="A68:A69" si="9">A67+1</f>
        <v>67</v>
      </c>
      <c r="B68" s="30" t="s">
        <v>314</v>
      </c>
      <c r="C68" s="29" t="s">
        <v>315</v>
      </c>
      <c r="D68" s="31" t="s">
        <v>219</v>
      </c>
      <c r="E68" s="31" t="s">
        <v>974</v>
      </c>
      <c r="F68" s="31" t="s">
        <v>975</v>
      </c>
      <c r="G68" s="31" t="s">
        <v>976</v>
      </c>
      <c r="H68" s="31" t="s">
        <v>977</v>
      </c>
      <c r="I68" s="31" t="s">
        <v>978</v>
      </c>
      <c r="J68" s="31" t="s">
        <v>365</v>
      </c>
      <c r="K68" s="31" t="s">
        <v>637</v>
      </c>
      <c r="L68" s="31" t="s">
        <v>979</v>
      </c>
      <c r="M68" s="32">
        <v>20487</v>
      </c>
      <c r="N68" s="33">
        <v>26286</v>
      </c>
      <c r="O68" s="34">
        <v>31920</v>
      </c>
      <c r="P68" s="35">
        <v>0</v>
      </c>
      <c r="Q68" s="35">
        <v>0</v>
      </c>
      <c r="R68" s="36">
        <v>1</v>
      </c>
      <c r="S68" s="32">
        <v>20487</v>
      </c>
      <c r="T68" s="33">
        <v>26286</v>
      </c>
      <c r="U68" s="34">
        <v>31920</v>
      </c>
      <c r="V68" s="35">
        <v>0</v>
      </c>
      <c r="W68" s="35">
        <v>0</v>
      </c>
      <c r="X68" s="40"/>
      <c r="Y68" s="40"/>
      <c r="Z68" s="40"/>
      <c r="AA68" s="40"/>
      <c r="AB68" s="41"/>
      <c r="AC68" s="41"/>
      <c r="AD68" s="41"/>
      <c r="AE68" s="41"/>
      <c r="AF68" s="36">
        <v>5818</v>
      </c>
      <c r="AG68" s="36">
        <v>17128</v>
      </c>
      <c r="AH68" s="36">
        <v>0</v>
      </c>
      <c r="AI68" s="36">
        <v>0</v>
      </c>
      <c r="AJ68" s="37">
        <v>19913</v>
      </c>
      <c r="AK68" s="37">
        <v>18996</v>
      </c>
      <c r="AL68" s="37">
        <v>0</v>
      </c>
      <c r="AM68" s="37">
        <v>0</v>
      </c>
      <c r="AN68" s="37">
        <v>8057</v>
      </c>
      <c r="AO68" s="37">
        <v>18715</v>
      </c>
      <c r="AP68" s="37">
        <v>0</v>
      </c>
      <c r="AQ68" s="37">
        <v>0</v>
      </c>
      <c r="AR68" s="37">
        <v>8873</v>
      </c>
      <c r="AS68" s="37">
        <v>18219</v>
      </c>
      <c r="AT68" s="37">
        <v>0</v>
      </c>
      <c r="AU68" s="37">
        <v>0</v>
      </c>
      <c r="AV68" s="37">
        <v>8986</v>
      </c>
      <c r="AW68" s="37">
        <v>22210</v>
      </c>
      <c r="AX68" s="37">
        <v>0</v>
      </c>
      <c r="AY68" s="37">
        <v>0</v>
      </c>
      <c r="AZ68" s="37">
        <v>6234</v>
      </c>
      <c r="BA68" s="37">
        <v>22384</v>
      </c>
      <c r="BB68" s="37">
        <v>0</v>
      </c>
      <c r="BC68" s="37">
        <v>0</v>
      </c>
      <c r="BD68" s="35">
        <v>5130</v>
      </c>
      <c r="BE68" s="35">
        <v>24077</v>
      </c>
      <c r="BF68" s="35">
        <v>0</v>
      </c>
      <c r="BG68" s="35">
        <v>0</v>
      </c>
      <c r="BH68" s="35">
        <v>4665</v>
      </c>
      <c r="BI68" s="35">
        <v>25575</v>
      </c>
      <c r="BJ68" s="35">
        <v>0</v>
      </c>
      <c r="BK68" s="35">
        <v>0</v>
      </c>
      <c r="BL68" s="35">
        <v>4256</v>
      </c>
      <c r="BM68" s="35">
        <v>25610</v>
      </c>
      <c r="BN68" s="35">
        <v>0</v>
      </c>
      <c r="BO68" s="35">
        <v>0</v>
      </c>
      <c r="BP68" s="35">
        <v>16504</v>
      </c>
      <c r="BQ68" s="35">
        <v>25224</v>
      </c>
      <c r="BR68" s="35">
        <v>0</v>
      </c>
      <c r="BS68" s="35">
        <v>0</v>
      </c>
      <c r="BT68" s="38">
        <f t="shared" si="5"/>
        <v>30555</v>
      </c>
      <c r="BU68" s="38">
        <f t="shared" si="6"/>
        <v>644629638</v>
      </c>
      <c r="BV68" s="38">
        <f t="shared" si="7"/>
        <v>21097.353559155621</v>
      </c>
      <c r="BW68" s="38">
        <f t="shared" si="8"/>
        <v>21097.353559155621</v>
      </c>
      <c r="BX68" s="35">
        <v>1271</v>
      </c>
      <c r="BY68" s="35">
        <v>25479</v>
      </c>
      <c r="BZ68" s="35">
        <v>0</v>
      </c>
      <c r="CA68" s="35">
        <v>0</v>
      </c>
    </row>
    <row r="69" spans="1:79">
      <c r="A69" s="29">
        <f t="shared" si="9"/>
        <v>68</v>
      </c>
      <c r="B69" s="30" t="s">
        <v>314</v>
      </c>
      <c r="C69" s="29" t="s">
        <v>315</v>
      </c>
      <c r="D69" s="31" t="s">
        <v>219</v>
      </c>
      <c r="E69" s="31" t="s">
        <v>974</v>
      </c>
      <c r="F69" s="31" t="s">
        <v>980</v>
      </c>
      <c r="G69" s="31" t="s">
        <v>981</v>
      </c>
      <c r="H69" s="31" t="s">
        <v>982</v>
      </c>
      <c r="I69" s="31" t="s">
        <v>852</v>
      </c>
      <c r="J69" s="31" t="s">
        <v>365</v>
      </c>
      <c r="K69" s="31" t="s">
        <v>371</v>
      </c>
      <c r="L69" s="31" t="s">
        <v>448</v>
      </c>
      <c r="M69" s="32">
        <v>866524</v>
      </c>
      <c r="N69" s="33">
        <v>894001</v>
      </c>
      <c r="O69" s="34">
        <v>998967</v>
      </c>
      <c r="P69" s="35">
        <v>0</v>
      </c>
      <c r="Q69" s="35">
        <v>0</v>
      </c>
      <c r="R69" s="36">
        <v>28</v>
      </c>
      <c r="S69" s="32">
        <v>30947.285714285714</v>
      </c>
      <c r="T69" s="33">
        <v>31928.607142857141</v>
      </c>
      <c r="U69" s="34">
        <v>35677.392857142855</v>
      </c>
      <c r="V69" s="35">
        <v>0</v>
      </c>
      <c r="W69" s="35">
        <v>0</v>
      </c>
      <c r="X69" s="40"/>
      <c r="Y69" s="40"/>
      <c r="Z69" s="40"/>
      <c r="AA69" s="40"/>
      <c r="AB69" s="41"/>
      <c r="AC69" s="41"/>
      <c r="AD69" s="41"/>
      <c r="AE69" s="41"/>
      <c r="AF69" s="40"/>
      <c r="AG69" s="40"/>
      <c r="AH69" s="40"/>
      <c r="AI69" s="40"/>
      <c r="AJ69" s="41"/>
      <c r="AK69" s="41"/>
      <c r="AL69" s="41"/>
      <c r="AM69" s="41"/>
      <c r="AN69" s="37">
        <v>0</v>
      </c>
      <c r="AO69" s="37">
        <v>0</v>
      </c>
      <c r="AP69" s="37">
        <v>0</v>
      </c>
      <c r="AQ69" s="37">
        <v>0</v>
      </c>
      <c r="AR69" s="37">
        <v>245</v>
      </c>
      <c r="AS69" s="37">
        <v>865176</v>
      </c>
      <c r="AT69" s="37">
        <v>0</v>
      </c>
      <c r="AU69" s="37">
        <v>0</v>
      </c>
      <c r="AV69" s="37">
        <v>323</v>
      </c>
      <c r="AW69" s="37">
        <v>864671</v>
      </c>
      <c r="AX69" s="37">
        <v>0</v>
      </c>
      <c r="AY69" s="37">
        <v>0</v>
      </c>
      <c r="AZ69" s="37">
        <v>682</v>
      </c>
      <c r="BA69" s="37">
        <v>861329</v>
      </c>
      <c r="BB69" s="37">
        <v>0</v>
      </c>
      <c r="BC69" s="37">
        <v>0</v>
      </c>
      <c r="BD69" s="35">
        <v>632</v>
      </c>
      <c r="BE69" s="35">
        <v>861932</v>
      </c>
      <c r="BF69" s="35">
        <v>0</v>
      </c>
      <c r="BG69" s="35">
        <v>0</v>
      </c>
      <c r="BH69" s="35">
        <v>756</v>
      </c>
      <c r="BI69" s="35">
        <v>883185</v>
      </c>
      <c r="BJ69" s="35">
        <v>0</v>
      </c>
      <c r="BK69" s="35">
        <v>0</v>
      </c>
      <c r="BL69" s="35">
        <v>1008</v>
      </c>
      <c r="BM69" s="35">
        <v>894001</v>
      </c>
      <c r="BN69" s="35">
        <v>0</v>
      </c>
      <c r="BO69" s="35">
        <v>0</v>
      </c>
      <c r="BP69" s="35">
        <v>3617</v>
      </c>
      <c r="BQ69" s="35">
        <v>884896</v>
      </c>
      <c r="BR69" s="35">
        <v>0</v>
      </c>
      <c r="BS69" s="35">
        <v>0</v>
      </c>
      <c r="BT69" s="38">
        <f t="shared" si="5"/>
        <v>6013</v>
      </c>
      <c r="BU69" s="38">
        <f t="shared" si="6"/>
        <v>4770372264</v>
      </c>
      <c r="BV69" s="38">
        <f t="shared" si="7"/>
        <v>793343.13387660065</v>
      </c>
      <c r="BW69" s="38">
        <f t="shared" si="8"/>
        <v>28333.683352735738</v>
      </c>
      <c r="BX69" s="35">
        <v>758</v>
      </c>
      <c r="BY69" s="35">
        <v>594362</v>
      </c>
      <c r="BZ69" s="35">
        <v>0</v>
      </c>
      <c r="CA69" s="35">
        <v>0</v>
      </c>
    </row>
    <row r="70" spans="1:79">
      <c r="BT70" s="47">
        <f>SUM(BT2:BT69)</f>
        <v>11798521</v>
      </c>
      <c r="BU70" s="47">
        <f>SUM(BU2:BU69)</f>
        <v>243573701565</v>
      </c>
      <c r="BV70" s="47">
        <f>BU70/BT70</f>
        <v>20644.42666712209</v>
      </c>
      <c r="BW70" s="4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4"/>
  <sheetViews>
    <sheetView topLeftCell="A75" workbookViewId="0">
      <selection activeCell="A47" sqref="A47:XFD47"/>
    </sheetView>
  </sheetViews>
  <sheetFormatPr baseColWidth="10" defaultRowHeight="13.5"/>
  <cols>
    <col min="1" max="1" width="4.85546875" style="4" customWidth="1"/>
    <col min="2" max="2" width="4.140625" style="4" customWidth="1"/>
    <col min="3" max="3" width="4.7109375" style="4" customWidth="1"/>
    <col min="4" max="4" width="11.42578125" style="4"/>
    <col min="5" max="5" width="37.42578125" style="10" customWidth="1"/>
    <col min="6" max="6" width="14.140625" style="10" customWidth="1"/>
    <col min="7" max="7" width="10.5703125" style="14" customWidth="1"/>
    <col min="8" max="8" width="8" style="4" customWidth="1"/>
    <col min="9" max="9" width="30.28515625" style="4" customWidth="1"/>
    <col min="10" max="10" width="10.7109375" style="4" customWidth="1"/>
    <col min="11" max="11" width="11.42578125" style="4"/>
    <col min="12" max="12" width="4.7109375" style="4" customWidth="1"/>
    <col min="13" max="16384" width="11.42578125" style="4"/>
  </cols>
  <sheetData>
    <row r="1" spans="1:10" ht="40.5">
      <c r="A1" s="1" t="s">
        <v>233</v>
      </c>
      <c r="B1" s="1" t="s">
        <v>0</v>
      </c>
      <c r="C1" s="1" t="s">
        <v>1</v>
      </c>
      <c r="D1" s="1" t="s">
        <v>2</v>
      </c>
      <c r="E1" s="8" t="s">
        <v>3</v>
      </c>
      <c r="F1" s="8" t="s">
        <v>4</v>
      </c>
      <c r="G1" s="12" t="s">
        <v>5</v>
      </c>
      <c r="H1" s="2" t="s">
        <v>6</v>
      </c>
      <c r="I1" s="3" t="s">
        <v>7</v>
      </c>
      <c r="J1" s="3" t="s">
        <v>8</v>
      </c>
    </row>
    <row r="2" spans="1:10">
      <c r="A2" s="4">
        <v>1</v>
      </c>
      <c r="B2" s="6">
        <v>1053</v>
      </c>
      <c r="C2" s="7">
        <v>506</v>
      </c>
      <c r="D2" s="6" t="s">
        <v>27</v>
      </c>
      <c r="E2" s="9" t="s">
        <v>28</v>
      </c>
      <c r="F2" s="20" t="s">
        <v>235</v>
      </c>
      <c r="G2" s="13">
        <v>38978.1</v>
      </c>
      <c r="H2" s="16">
        <v>71637</v>
      </c>
      <c r="I2" s="17" t="s">
        <v>18</v>
      </c>
      <c r="J2" s="18">
        <v>721725590</v>
      </c>
    </row>
    <row r="3" spans="1:10">
      <c r="A3" s="4">
        <f t="shared" ref="A3:A34" si="0">A2+1</f>
        <v>2</v>
      </c>
      <c r="B3" s="5">
        <v>1054</v>
      </c>
      <c r="C3" s="7">
        <v>506</v>
      </c>
      <c r="D3" s="6" t="s">
        <v>29</v>
      </c>
      <c r="E3" s="9" t="s">
        <v>30</v>
      </c>
      <c r="F3" s="20" t="s">
        <v>235</v>
      </c>
      <c r="G3" s="13">
        <v>51970.8</v>
      </c>
      <c r="H3" s="16">
        <v>71438</v>
      </c>
      <c r="I3" s="17" t="s">
        <v>18</v>
      </c>
      <c r="J3" s="18">
        <v>503641498</v>
      </c>
    </row>
    <row r="4" spans="1:10">
      <c r="A4" s="4">
        <f t="shared" si="0"/>
        <v>3</v>
      </c>
      <c r="B4" s="6">
        <v>1442</v>
      </c>
      <c r="C4" s="7">
        <v>584</v>
      </c>
      <c r="D4" s="6" t="s">
        <v>86</v>
      </c>
      <c r="E4" s="9" t="s">
        <v>87</v>
      </c>
      <c r="F4" s="20" t="s">
        <v>235</v>
      </c>
      <c r="G4" s="13">
        <v>3381.65</v>
      </c>
      <c r="H4" s="16">
        <v>19532.486230029601</v>
      </c>
      <c r="I4" s="17" t="s">
        <v>48</v>
      </c>
      <c r="J4" s="18">
        <v>5392401979</v>
      </c>
    </row>
    <row r="5" spans="1:10">
      <c r="A5" s="4">
        <f t="shared" si="0"/>
        <v>4</v>
      </c>
      <c r="B5" s="6">
        <v>1443</v>
      </c>
      <c r="C5" s="7">
        <v>584</v>
      </c>
      <c r="D5" s="6" t="s">
        <v>88</v>
      </c>
      <c r="E5" s="9" t="s">
        <v>89</v>
      </c>
      <c r="F5" s="20" t="s">
        <v>235</v>
      </c>
      <c r="G5" s="13">
        <v>169082.55</v>
      </c>
      <c r="H5" s="16">
        <v>309249</v>
      </c>
      <c r="I5" s="17" t="s">
        <v>48</v>
      </c>
      <c r="J5" s="18">
        <v>1067298354</v>
      </c>
    </row>
    <row r="6" spans="1:10">
      <c r="A6" s="4">
        <f t="shared" si="0"/>
        <v>5</v>
      </c>
      <c r="B6" s="5">
        <v>1444</v>
      </c>
      <c r="C6" s="7">
        <v>584</v>
      </c>
      <c r="D6" s="6" t="s">
        <v>90</v>
      </c>
      <c r="E6" s="9" t="s">
        <v>87</v>
      </c>
      <c r="F6" s="20" t="s">
        <v>235</v>
      </c>
      <c r="G6" s="13">
        <v>3381.65</v>
      </c>
      <c r="H6" s="16" t="s">
        <v>20</v>
      </c>
      <c r="I6" s="17"/>
      <c r="J6" s="17"/>
    </row>
    <row r="7" spans="1:10">
      <c r="A7" s="4">
        <f t="shared" si="0"/>
        <v>6</v>
      </c>
      <c r="B7" s="6">
        <v>1445</v>
      </c>
      <c r="C7" s="7">
        <v>584</v>
      </c>
      <c r="D7" s="6" t="s">
        <v>91</v>
      </c>
      <c r="E7" s="9" t="s">
        <v>92</v>
      </c>
      <c r="F7" s="20" t="s">
        <v>235</v>
      </c>
      <c r="G7" s="13">
        <v>3478.27</v>
      </c>
      <c r="H7" s="16">
        <v>26258</v>
      </c>
      <c r="I7" s="17" t="s">
        <v>48</v>
      </c>
      <c r="J7" s="18">
        <v>229292400</v>
      </c>
    </row>
    <row r="8" spans="1:10">
      <c r="A8" s="4">
        <f t="shared" si="0"/>
        <v>7</v>
      </c>
      <c r="B8" s="6">
        <v>1473</v>
      </c>
      <c r="C8" s="15" t="s">
        <v>111</v>
      </c>
      <c r="D8" s="6" t="s">
        <v>118</v>
      </c>
      <c r="E8" s="9" t="s">
        <v>119</v>
      </c>
      <c r="F8" s="20" t="s">
        <v>235</v>
      </c>
      <c r="G8" s="13">
        <v>22479.03</v>
      </c>
      <c r="H8" s="16">
        <v>46305.577195885999</v>
      </c>
      <c r="I8" s="17" t="s">
        <v>114</v>
      </c>
      <c r="J8" s="18">
        <v>5792276414</v>
      </c>
    </row>
    <row r="9" spans="1:10">
      <c r="A9" s="4">
        <f t="shared" si="0"/>
        <v>8</v>
      </c>
      <c r="B9" s="5">
        <v>1474</v>
      </c>
      <c r="C9" s="15" t="s">
        <v>111</v>
      </c>
      <c r="D9" s="6" t="s">
        <v>120</v>
      </c>
      <c r="E9" s="9" t="s">
        <v>119</v>
      </c>
      <c r="F9" s="20" t="s">
        <v>235</v>
      </c>
      <c r="G9" s="13">
        <v>22479.03</v>
      </c>
      <c r="H9" s="16" t="s">
        <v>20</v>
      </c>
      <c r="I9" s="17"/>
      <c r="J9" s="17"/>
    </row>
    <row r="10" spans="1:10">
      <c r="A10" s="4">
        <f t="shared" si="0"/>
        <v>9</v>
      </c>
      <c r="B10" s="5">
        <v>1483</v>
      </c>
      <c r="C10" s="15" t="s">
        <v>111</v>
      </c>
      <c r="D10" s="6" t="s">
        <v>132</v>
      </c>
      <c r="E10" s="9" t="s">
        <v>133</v>
      </c>
      <c r="F10" s="20" t="s">
        <v>235</v>
      </c>
      <c r="G10" s="13">
        <v>25690.32</v>
      </c>
      <c r="H10" s="16">
        <v>48956.073322502503</v>
      </c>
      <c r="I10" s="17" t="s">
        <v>114</v>
      </c>
      <c r="J10" s="18">
        <v>6503828040</v>
      </c>
    </row>
    <row r="11" spans="1:10">
      <c r="A11" s="4">
        <f t="shared" si="0"/>
        <v>10</v>
      </c>
      <c r="B11" s="6">
        <v>1505</v>
      </c>
      <c r="C11" s="7">
        <v>602</v>
      </c>
      <c r="D11" s="6" t="s">
        <v>167</v>
      </c>
      <c r="E11" s="9" t="s">
        <v>168</v>
      </c>
      <c r="F11" s="20" t="s">
        <v>235</v>
      </c>
      <c r="G11" s="13">
        <v>12259.8</v>
      </c>
      <c r="H11" s="16">
        <v>51565.479553936901</v>
      </c>
      <c r="I11" s="17" t="s">
        <v>169</v>
      </c>
      <c r="J11" s="18">
        <v>21534939363</v>
      </c>
    </row>
    <row r="12" spans="1:10">
      <c r="A12" s="4">
        <f t="shared" si="0"/>
        <v>11</v>
      </c>
      <c r="B12" s="6">
        <v>1506</v>
      </c>
      <c r="C12" s="7">
        <v>602</v>
      </c>
      <c r="D12" s="6" t="s">
        <v>170</v>
      </c>
      <c r="E12" s="9" t="s">
        <v>168</v>
      </c>
      <c r="F12" s="20" t="s">
        <v>235</v>
      </c>
      <c r="G12" s="13">
        <v>12259.8</v>
      </c>
      <c r="H12" s="16" t="s">
        <v>20</v>
      </c>
      <c r="I12" s="17"/>
      <c r="J12" s="17"/>
    </row>
    <row r="13" spans="1:10">
      <c r="A13" s="4">
        <f t="shared" si="0"/>
        <v>12</v>
      </c>
      <c r="B13" s="6">
        <v>1514</v>
      </c>
      <c r="C13" s="7">
        <v>602</v>
      </c>
      <c r="D13" s="6" t="s">
        <v>183</v>
      </c>
      <c r="E13" s="9" t="s">
        <v>168</v>
      </c>
      <c r="F13" s="20" t="s">
        <v>235</v>
      </c>
      <c r="G13" s="13">
        <v>12259.8</v>
      </c>
      <c r="H13" s="16">
        <v>51750.096293909097</v>
      </c>
      <c r="I13" s="17" t="s">
        <v>169</v>
      </c>
      <c r="J13" s="18">
        <v>10021307709</v>
      </c>
    </row>
    <row r="14" spans="1:10">
      <c r="A14" s="4">
        <f t="shared" si="0"/>
        <v>13</v>
      </c>
      <c r="B14" s="6">
        <v>1614</v>
      </c>
      <c r="C14" s="15">
        <v>634</v>
      </c>
      <c r="D14" s="6" t="s">
        <v>205</v>
      </c>
      <c r="E14" s="9" t="s">
        <v>206</v>
      </c>
      <c r="F14" s="20" t="s">
        <v>235</v>
      </c>
      <c r="G14" s="13">
        <v>14472.76</v>
      </c>
      <c r="H14" s="16">
        <v>14909.647423685299</v>
      </c>
      <c r="I14" s="17" t="s">
        <v>203</v>
      </c>
      <c r="J14" s="18">
        <v>8237793269</v>
      </c>
    </row>
    <row r="15" spans="1:10">
      <c r="A15" s="4">
        <f t="shared" si="0"/>
        <v>14</v>
      </c>
      <c r="B15" s="5">
        <v>1615</v>
      </c>
      <c r="C15" s="15">
        <v>634</v>
      </c>
      <c r="D15" s="6" t="s">
        <v>207</v>
      </c>
      <c r="E15" s="9" t="s">
        <v>208</v>
      </c>
      <c r="F15" s="20" t="s">
        <v>235</v>
      </c>
      <c r="G15" s="13">
        <v>144727.6</v>
      </c>
      <c r="H15" s="16" t="s">
        <v>20</v>
      </c>
      <c r="I15" s="17"/>
      <c r="J15" s="17"/>
    </row>
    <row r="16" spans="1:10">
      <c r="A16" s="4">
        <f t="shared" si="0"/>
        <v>15</v>
      </c>
      <c r="B16" s="6">
        <v>1616</v>
      </c>
      <c r="C16" s="15">
        <v>634</v>
      </c>
      <c r="D16" s="6" t="s">
        <v>209</v>
      </c>
      <c r="E16" s="9" t="s">
        <v>210</v>
      </c>
      <c r="F16" s="20" t="s">
        <v>235</v>
      </c>
      <c r="G16" s="13">
        <v>289455.2</v>
      </c>
      <c r="H16" s="16" t="s">
        <v>20</v>
      </c>
      <c r="I16" s="17"/>
      <c r="J16" s="17"/>
    </row>
    <row r="17" spans="1:10">
      <c r="A17" s="4">
        <f t="shared" si="0"/>
        <v>16</v>
      </c>
      <c r="B17" s="6">
        <v>1617</v>
      </c>
      <c r="C17" s="15">
        <v>634</v>
      </c>
      <c r="D17" s="6" t="s">
        <v>211</v>
      </c>
      <c r="E17" s="9" t="s">
        <v>208</v>
      </c>
      <c r="F17" s="20" t="s">
        <v>235</v>
      </c>
      <c r="G17" s="13">
        <v>144727.6</v>
      </c>
      <c r="H17" s="16" t="s">
        <v>20</v>
      </c>
      <c r="I17" s="17"/>
      <c r="J17" s="17"/>
    </row>
    <row r="18" spans="1:10">
      <c r="A18" s="4">
        <f t="shared" si="0"/>
        <v>17</v>
      </c>
      <c r="B18" s="5">
        <v>1618</v>
      </c>
      <c r="C18" s="15">
        <v>634</v>
      </c>
      <c r="D18" s="6" t="s">
        <v>212</v>
      </c>
      <c r="E18" s="9" t="s">
        <v>213</v>
      </c>
      <c r="F18" s="20" t="s">
        <v>235</v>
      </c>
      <c r="G18" s="13">
        <v>57891.040000000001</v>
      </c>
      <c r="H18" s="16" t="s">
        <v>20</v>
      </c>
      <c r="I18" s="17"/>
      <c r="J18" s="17"/>
    </row>
    <row r="19" spans="1:10">
      <c r="A19" s="4">
        <f t="shared" si="0"/>
        <v>18</v>
      </c>
      <c r="B19" s="6">
        <v>1050</v>
      </c>
      <c r="C19" s="7">
        <v>506</v>
      </c>
      <c r="D19" s="6" t="s">
        <v>23</v>
      </c>
      <c r="E19" s="9" t="s">
        <v>24</v>
      </c>
      <c r="F19" s="20" t="s">
        <v>234</v>
      </c>
      <c r="G19" s="13">
        <v>22273.200000000001</v>
      </c>
      <c r="H19" s="16">
        <v>50311.407537067498</v>
      </c>
      <c r="I19" s="17" t="s">
        <v>18</v>
      </c>
      <c r="J19" s="18">
        <v>1728189436</v>
      </c>
    </row>
    <row r="20" spans="1:10">
      <c r="A20" s="4">
        <f t="shared" si="0"/>
        <v>19</v>
      </c>
      <c r="B20" s="5">
        <v>1051</v>
      </c>
      <c r="C20" s="7">
        <v>506</v>
      </c>
      <c r="D20" s="6" t="s">
        <v>25</v>
      </c>
      <c r="E20" s="9" t="s">
        <v>24</v>
      </c>
      <c r="F20" s="20" t="s">
        <v>234</v>
      </c>
      <c r="G20" s="13">
        <v>22273.200000000001</v>
      </c>
      <c r="H20" s="16" t="s">
        <v>20</v>
      </c>
      <c r="I20" s="17"/>
      <c r="J20" s="17"/>
    </row>
    <row r="21" spans="1:10">
      <c r="A21" s="4">
        <f t="shared" si="0"/>
        <v>20</v>
      </c>
      <c r="B21" s="6">
        <v>1052</v>
      </c>
      <c r="C21" s="7">
        <v>506</v>
      </c>
      <c r="D21" s="6" t="s">
        <v>26</v>
      </c>
      <c r="E21" s="9" t="s">
        <v>24</v>
      </c>
      <c r="F21" s="20" t="s">
        <v>234</v>
      </c>
      <c r="G21" s="13">
        <v>22273.200000000001</v>
      </c>
      <c r="H21" s="16" t="s">
        <v>20</v>
      </c>
      <c r="I21" s="17"/>
      <c r="J21" s="17"/>
    </row>
    <row r="22" spans="1:10">
      <c r="A22" s="4">
        <f t="shared" si="0"/>
        <v>21</v>
      </c>
      <c r="B22" s="5">
        <v>1420</v>
      </c>
      <c r="C22" s="7">
        <v>584</v>
      </c>
      <c r="D22" s="6" t="s">
        <v>46</v>
      </c>
      <c r="E22" s="9" t="s">
        <v>47</v>
      </c>
      <c r="F22" s="20" t="s">
        <v>234</v>
      </c>
      <c r="G22" s="13">
        <v>3381.65</v>
      </c>
      <c r="H22" s="16" t="s">
        <v>20</v>
      </c>
      <c r="I22" s="17" t="s">
        <v>48</v>
      </c>
      <c r="J22" s="17"/>
    </row>
    <row r="23" spans="1:10">
      <c r="A23" s="4">
        <f t="shared" si="0"/>
        <v>22</v>
      </c>
      <c r="B23" s="6">
        <v>1437</v>
      </c>
      <c r="C23" s="7">
        <v>584</v>
      </c>
      <c r="D23" s="6" t="s">
        <v>77</v>
      </c>
      <c r="E23" s="9" t="s">
        <v>78</v>
      </c>
      <c r="F23" s="20" t="s">
        <v>234</v>
      </c>
      <c r="G23" s="13">
        <v>5072.4799999999996</v>
      </c>
      <c r="H23" s="16">
        <v>11197</v>
      </c>
      <c r="I23" s="17" t="s">
        <v>48</v>
      </c>
      <c r="J23" s="18">
        <v>1397278533</v>
      </c>
    </row>
    <row r="24" spans="1:10">
      <c r="A24" s="4">
        <f t="shared" si="0"/>
        <v>23</v>
      </c>
      <c r="B24" s="5">
        <v>1438</v>
      </c>
      <c r="C24" s="7">
        <v>584</v>
      </c>
      <c r="D24" s="6" t="s">
        <v>79</v>
      </c>
      <c r="E24" s="9" t="s">
        <v>80</v>
      </c>
      <c r="F24" s="20" t="s">
        <v>234</v>
      </c>
      <c r="G24" s="13">
        <v>253623.83</v>
      </c>
      <c r="H24" s="16" t="s">
        <v>20</v>
      </c>
      <c r="I24" s="17"/>
      <c r="J24" s="17"/>
    </row>
    <row r="25" spans="1:10">
      <c r="A25" s="4">
        <f t="shared" si="0"/>
        <v>24</v>
      </c>
      <c r="B25" s="6">
        <v>1439</v>
      </c>
      <c r="C25" s="7">
        <v>584</v>
      </c>
      <c r="D25" s="6" t="s">
        <v>81</v>
      </c>
      <c r="E25" s="9" t="s">
        <v>78</v>
      </c>
      <c r="F25" s="20" t="s">
        <v>234</v>
      </c>
      <c r="G25" s="13">
        <v>5072.4799999999996</v>
      </c>
      <c r="H25" s="16">
        <v>9594</v>
      </c>
      <c r="I25" s="17" t="s">
        <v>48</v>
      </c>
      <c r="J25" s="18">
        <v>2652606646</v>
      </c>
    </row>
    <row r="26" spans="1:10">
      <c r="A26" s="4">
        <f t="shared" si="0"/>
        <v>25</v>
      </c>
      <c r="B26" s="6">
        <v>1440</v>
      </c>
      <c r="C26" s="7">
        <v>584</v>
      </c>
      <c r="D26" s="6" t="s">
        <v>82</v>
      </c>
      <c r="E26" s="9" t="s">
        <v>80</v>
      </c>
      <c r="F26" s="20" t="s">
        <v>234</v>
      </c>
      <c r="G26" s="13">
        <v>253623.83</v>
      </c>
      <c r="H26" s="16" t="s">
        <v>20</v>
      </c>
      <c r="I26" s="17"/>
      <c r="J26" s="17"/>
    </row>
    <row r="27" spans="1:10">
      <c r="A27" s="4">
        <f t="shared" si="0"/>
        <v>26</v>
      </c>
      <c r="B27" s="6">
        <v>1455</v>
      </c>
      <c r="C27" s="7">
        <v>584</v>
      </c>
      <c r="D27" s="6" t="s">
        <v>46</v>
      </c>
      <c r="E27" s="9" t="s">
        <v>47</v>
      </c>
      <c r="F27" s="20" t="s">
        <v>234</v>
      </c>
      <c r="G27" s="13">
        <v>3381.65</v>
      </c>
      <c r="H27" s="16" t="s">
        <v>20</v>
      </c>
      <c r="I27" s="17" t="s">
        <v>48</v>
      </c>
      <c r="J27" s="17"/>
    </row>
    <row r="28" spans="1:10">
      <c r="A28" s="4">
        <f t="shared" si="0"/>
        <v>27</v>
      </c>
      <c r="B28" s="6">
        <v>1475</v>
      </c>
      <c r="C28" s="15" t="s">
        <v>111</v>
      </c>
      <c r="D28" s="6" t="s">
        <v>121</v>
      </c>
      <c r="E28" s="9" t="s">
        <v>122</v>
      </c>
      <c r="F28" s="20" t="s">
        <v>234</v>
      </c>
      <c r="G28" s="13">
        <v>22479.03</v>
      </c>
      <c r="H28" s="16">
        <v>50224</v>
      </c>
      <c r="I28" s="17" t="s">
        <v>114</v>
      </c>
      <c r="J28" s="18">
        <v>114650499</v>
      </c>
    </row>
    <row r="29" spans="1:10">
      <c r="A29" s="4">
        <f t="shared" si="0"/>
        <v>28</v>
      </c>
      <c r="B29" s="6">
        <v>1476</v>
      </c>
      <c r="C29" s="15" t="s">
        <v>111</v>
      </c>
      <c r="D29" s="6" t="s">
        <v>123</v>
      </c>
      <c r="E29" s="9" t="s">
        <v>122</v>
      </c>
      <c r="F29" s="20" t="s">
        <v>234</v>
      </c>
      <c r="G29" s="13">
        <v>22479.03</v>
      </c>
      <c r="H29" s="16" t="s">
        <v>20</v>
      </c>
      <c r="I29" s="17"/>
      <c r="J29" s="17"/>
    </row>
    <row r="30" spans="1:10">
      <c r="A30" s="4">
        <f t="shared" si="0"/>
        <v>29</v>
      </c>
      <c r="B30" s="5">
        <v>1477</v>
      </c>
      <c r="C30" s="15" t="s">
        <v>111</v>
      </c>
      <c r="D30" s="6" t="s">
        <v>124</v>
      </c>
      <c r="E30" s="9" t="s">
        <v>122</v>
      </c>
      <c r="F30" s="20" t="s">
        <v>234</v>
      </c>
      <c r="G30" s="13">
        <v>22479.03</v>
      </c>
      <c r="H30" s="16" t="s">
        <v>20</v>
      </c>
      <c r="I30" s="17"/>
      <c r="J30" s="17"/>
    </row>
    <row r="31" spans="1:10">
      <c r="A31" s="4">
        <f t="shared" si="0"/>
        <v>30</v>
      </c>
      <c r="B31" s="6">
        <v>1478</v>
      </c>
      <c r="C31" s="15" t="s">
        <v>111</v>
      </c>
      <c r="D31" s="6" t="s">
        <v>125</v>
      </c>
      <c r="E31" s="9" t="s">
        <v>122</v>
      </c>
      <c r="F31" s="20" t="s">
        <v>234</v>
      </c>
      <c r="G31" s="13">
        <v>22479.03</v>
      </c>
      <c r="H31" s="16">
        <v>52799.387936943102</v>
      </c>
      <c r="I31" s="17" t="s">
        <v>114</v>
      </c>
      <c r="J31" s="18">
        <v>274308494</v>
      </c>
    </row>
    <row r="32" spans="1:10">
      <c r="A32" s="4">
        <f t="shared" si="0"/>
        <v>31</v>
      </c>
      <c r="B32" s="6">
        <v>1479</v>
      </c>
      <c r="C32" s="15" t="s">
        <v>111</v>
      </c>
      <c r="D32" s="6" t="s">
        <v>126</v>
      </c>
      <c r="E32" s="9" t="s">
        <v>122</v>
      </c>
      <c r="F32" s="20" t="s">
        <v>234</v>
      </c>
      <c r="G32" s="13">
        <v>22479.03</v>
      </c>
      <c r="H32" s="16" t="s">
        <v>20</v>
      </c>
      <c r="I32" s="17"/>
      <c r="J32" s="17"/>
    </row>
    <row r="33" spans="1:13">
      <c r="A33" s="4">
        <f t="shared" si="0"/>
        <v>32</v>
      </c>
      <c r="B33" s="5">
        <v>1480</v>
      </c>
      <c r="C33" s="15" t="s">
        <v>111</v>
      </c>
      <c r="D33" s="6" t="s">
        <v>127</v>
      </c>
      <c r="E33" s="9" t="s">
        <v>122</v>
      </c>
      <c r="F33" s="20" t="s">
        <v>234</v>
      </c>
      <c r="G33" s="13">
        <v>22479.03</v>
      </c>
      <c r="H33" s="16">
        <v>46872</v>
      </c>
      <c r="I33" s="17" t="s">
        <v>114</v>
      </c>
      <c r="J33" s="18">
        <v>1181639252</v>
      </c>
    </row>
    <row r="34" spans="1:13">
      <c r="A34" s="4">
        <f t="shared" si="0"/>
        <v>33</v>
      </c>
      <c r="B34" s="6">
        <v>1490</v>
      </c>
      <c r="C34" s="15" t="s">
        <v>111</v>
      </c>
      <c r="D34" s="6" t="s">
        <v>141</v>
      </c>
      <c r="E34" s="9" t="s">
        <v>142</v>
      </c>
      <c r="F34" s="20" t="s">
        <v>234</v>
      </c>
      <c r="G34" s="13">
        <v>22479.03</v>
      </c>
      <c r="H34" s="16">
        <v>45113.769160860298</v>
      </c>
      <c r="I34" s="17" t="s">
        <v>114</v>
      </c>
      <c r="J34" s="18">
        <v>982701729</v>
      </c>
    </row>
    <row r="35" spans="1:13">
      <c r="A35" s="4">
        <f t="shared" ref="A35:A66" si="1">A34+1</f>
        <v>34</v>
      </c>
      <c r="B35" s="6">
        <v>1491</v>
      </c>
      <c r="C35" s="15" t="s">
        <v>111</v>
      </c>
      <c r="D35" s="6" t="s">
        <v>143</v>
      </c>
      <c r="E35" s="9" t="s">
        <v>142</v>
      </c>
      <c r="F35" s="20" t="s">
        <v>234</v>
      </c>
      <c r="G35" s="13">
        <v>22479.03</v>
      </c>
      <c r="H35" s="16">
        <v>52807</v>
      </c>
      <c r="I35" s="17" t="s">
        <v>114</v>
      </c>
      <c r="J35" s="18">
        <v>279908247</v>
      </c>
    </row>
    <row r="36" spans="1:13">
      <c r="A36" s="4">
        <f t="shared" si="1"/>
        <v>35</v>
      </c>
      <c r="B36" s="5">
        <v>1492</v>
      </c>
      <c r="C36" s="15" t="s">
        <v>111</v>
      </c>
      <c r="D36" s="6" t="s">
        <v>144</v>
      </c>
      <c r="E36" s="9" t="s">
        <v>145</v>
      </c>
      <c r="F36" s="20" t="s">
        <v>234</v>
      </c>
      <c r="G36" s="13">
        <v>25690.32</v>
      </c>
      <c r="H36" s="16">
        <v>48661.269523852498</v>
      </c>
      <c r="I36" s="17" t="s">
        <v>114</v>
      </c>
      <c r="J36" s="18">
        <v>6569290992</v>
      </c>
    </row>
    <row r="37" spans="1:13">
      <c r="A37" s="4">
        <f t="shared" si="1"/>
        <v>36</v>
      </c>
      <c r="B37" s="6">
        <v>1493</v>
      </c>
      <c r="C37" s="15" t="s">
        <v>111</v>
      </c>
      <c r="D37" s="6" t="s">
        <v>146</v>
      </c>
      <c r="E37" s="9" t="s">
        <v>145</v>
      </c>
      <c r="F37" s="20" t="s">
        <v>234</v>
      </c>
      <c r="G37" s="13">
        <v>25690.32</v>
      </c>
      <c r="H37" s="16" t="s">
        <v>20</v>
      </c>
      <c r="I37" s="17"/>
      <c r="J37" s="17"/>
    </row>
    <row r="38" spans="1:13">
      <c r="A38" s="4">
        <f t="shared" si="1"/>
        <v>37</v>
      </c>
      <c r="B38" s="6">
        <v>1512</v>
      </c>
      <c r="C38" s="7">
        <v>602</v>
      </c>
      <c r="D38" s="6" t="s">
        <v>179</v>
      </c>
      <c r="E38" s="9" t="s">
        <v>180</v>
      </c>
      <c r="F38" s="20" t="s">
        <v>234</v>
      </c>
      <c r="G38" s="13">
        <v>12259.8</v>
      </c>
      <c r="H38" s="16">
        <v>52402</v>
      </c>
      <c r="I38" s="17" t="s">
        <v>169</v>
      </c>
      <c r="J38" s="18">
        <v>1097805390</v>
      </c>
    </row>
    <row r="39" spans="1:13">
      <c r="A39" s="4">
        <f t="shared" si="1"/>
        <v>38</v>
      </c>
      <c r="B39" s="5">
        <v>1513</v>
      </c>
      <c r="C39" s="7">
        <v>602</v>
      </c>
      <c r="D39" s="6" t="s">
        <v>181</v>
      </c>
      <c r="E39" s="9" t="s">
        <v>182</v>
      </c>
      <c r="F39" s="20" t="s">
        <v>234</v>
      </c>
      <c r="G39" s="13">
        <v>49039.199999999997</v>
      </c>
      <c r="H39" s="16">
        <v>119267.315524827</v>
      </c>
      <c r="I39" s="17" t="s">
        <v>169</v>
      </c>
      <c r="J39" s="18">
        <v>530222845</v>
      </c>
    </row>
    <row r="40" spans="1:13">
      <c r="A40" s="4">
        <f t="shared" si="1"/>
        <v>39</v>
      </c>
      <c r="B40" s="6">
        <v>1619</v>
      </c>
      <c r="C40" s="15">
        <v>634</v>
      </c>
      <c r="D40" s="6" t="s">
        <v>214</v>
      </c>
      <c r="E40" s="9" t="s">
        <v>215</v>
      </c>
      <c r="F40" s="20" t="s">
        <v>234</v>
      </c>
      <c r="G40" s="13">
        <v>14472.76</v>
      </c>
      <c r="H40" s="16" t="s">
        <v>20</v>
      </c>
      <c r="I40" s="17" t="s">
        <v>203</v>
      </c>
      <c r="J40" s="18">
        <v>43096630</v>
      </c>
      <c r="K40" s="21">
        <f>SUM(J2:J40)</f>
        <v>76856203309</v>
      </c>
      <c r="L40" s="21">
        <f>(K40*100)/J124</f>
        <v>47.287507917065042</v>
      </c>
      <c r="M40" s="24"/>
    </row>
    <row r="41" spans="1:13">
      <c r="A41" s="4">
        <f t="shared" si="1"/>
        <v>40</v>
      </c>
      <c r="B41" s="6">
        <v>1515</v>
      </c>
      <c r="C41" s="7">
        <v>602</v>
      </c>
      <c r="D41" s="6" t="s">
        <v>184</v>
      </c>
      <c r="E41" s="9" t="s">
        <v>172</v>
      </c>
      <c r="F41" s="9" t="s">
        <v>14</v>
      </c>
      <c r="G41" s="13">
        <v>12259.8</v>
      </c>
      <c r="H41" s="16" t="s">
        <v>20</v>
      </c>
      <c r="I41" s="17" t="s">
        <v>169</v>
      </c>
      <c r="J41" s="17"/>
    </row>
    <row r="42" spans="1:13">
      <c r="A42" s="4">
        <f t="shared" si="1"/>
        <v>41</v>
      </c>
      <c r="B42" s="5">
        <v>1516</v>
      </c>
      <c r="C42" s="7">
        <v>602</v>
      </c>
      <c r="D42" s="6" t="s">
        <v>185</v>
      </c>
      <c r="E42" s="9" t="s">
        <v>186</v>
      </c>
      <c r="F42" s="9" t="s">
        <v>14</v>
      </c>
      <c r="G42" s="13">
        <v>12259800</v>
      </c>
      <c r="H42" s="16" t="s">
        <v>20</v>
      </c>
      <c r="I42" s="17"/>
      <c r="J42" s="17"/>
    </row>
    <row r="43" spans="1:13">
      <c r="A43" s="4">
        <f t="shared" si="1"/>
        <v>42</v>
      </c>
      <c r="B43" s="6">
        <v>1452</v>
      </c>
      <c r="C43" s="7">
        <v>584</v>
      </c>
      <c r="D43" s="6" t="s">
        <v>105</v>
      </c>
      <c r="E43" s="9" t="s">
        <v>106</v>
      </c>
      <c r="F43" s="11" t="s">
        <v>9</v>
      </c>
      <c r="G43" s="13">
        <v>8454.1299999999992</v>
      </c>
      <c r="H43" s="16">
        <v>15846.603557570401</v>
      </c>
      <c r="I43" s="17" t="s">
        <v>48</v>
      </c>
      <c r="J43" s="18">
        <v>2294515599</v>
      </c>
    </row>
    <row r="44" spans="1:13">
      <c r="A44" s="4">
        <f t="shared" si="1"/>
        <v>43</v>
      </c>
      <c r="B44" s="6">
        <v>1470</v>
      </c>
      <c r="C44" s="15" t="s">
        <v>111</v>
      </c>
      <c r="D44" s="6" t="s">
        <v>112</v>
      </c>
      <c r="E44" s="9" t="s">
        <v>113</v>
      </c>
      <c r="F44" s="11" t="s">
        <v>9</v>
      </c>
      <c r="G44" s="13">
        <v>22479.03</v>
      </c>
      <c r="H44" s="16">
        <v>51471</v>
      </c>
      <c r="I44" s="17" t="s">
        <v>114</v>
      </c>
      <c r="J44" s="18">
        <v>13219902042</v>
      </c>
    </row>
    <row r="45" spans="1:13">
      <c r="A45" s="4">
        <f t="shared" si="1"/>
        <v>44</v>
      </c>
      <c r="B45" s="5">
        <v>1471</v>
      </c>
      <c r="C45" s="15" t="s">
        <v>111</v>
      </c>
      <c r="D45" s="6" t="s">
        <v>115</v>
      </c>
      <c r="E45" s="9" t="s">
        <v>116</v>
      </c>
      <c r="F45" s="11" t="s">
        <v>9</v>
      </c>
      <c r="G45" s="13">
        <v>67437.09</v>
      </c>
      <c r="H45" s="16" t="s">
        <v>20</v>
      </c>
      <c r="I45" s="17"/>
      <c r="J45" s="17"/>
    </row>
    <row r="46" spans="1:13">
      <c r="A46" s="4">
        <f t="shared" si="1"/>
        <v>45</v>
      </c>
      <c r="B46" s="6">
        <v>1472</v>
      </c>
      <c r="C46" s="15" t="s">
        <v>111</v>
      </c>
      <c r="D46" s="6" t="s">
        <v>117</v>
      </c>
      <c r="E46" s="9" t="s">
        <v>113</v>
      </c>
      <c r="F46" s="11" t="s">
        <v>9</v>
      </c>
      <c r="G46" s="13">
        <v>22479.03</v>
      </c>
      <c r="H46" s="16" t="s">
        <v>20</v>
      </c>
      <c r="I46" s="17"/>
      <c r="J46" s="17"/>
    </row>
    <row r="47" spans="1:13">
      <c r="A47" s="4">
        <f t="shared" si="1"/>
        <v>46</v>
      </c>
      <c r="B47" s="6">
        <v>1481</v>
      </c>
      <c r="C47" s="15" t="s">
        <v>111</v>
      </c>
      <c r="D47" s="6" t="s">
        <v>128</v>
      </c>
      <c r="E47" s="9" t="s">
        <v>129</v>
      </c>
      <c r="F47" s="11" t="s">
        <v>9</v>
      </c>
      <c r="G47" s="13">
        <v>25690.32</v>
      </c>
      <c r="H47" s="16">
        <v>61604.332179261102</v>
      </c>
      <c r="I47" s="17" t="s">
        <v>114</v>
      </c>
      <c r="J47" s="18">
        <v>18041750550</v>
      </c>
    </row>
    <row r="48" spans="1:13">
      <c r="A48" s="4">
        <f t="shared" si="1"/>
        <v>47</v>
      </c>
      <c r="B48" s="5">
        <v>1498</v>
      </c>
      <c r="C48" s="15" t="s">
        <v>111</v>
      </c>
      <c r="D48" s="6" t="s">
        <v>153</v>
      </c>
      <c r="E48" s="9" t="s">
        <v>154</v>
      </c>
      <c r="F48" s="11" t="s">
        <v>9</v>
      </c>
      <c r="G48" s="13">
        <v>25690.32</v>
      </c>
      <c r="H48" s="16">
        <v>63117</v>
      </c>
      <c r="I48" s="17" t="s">
        <v>114</v>
      </c>
      <c r="J48" s="18">
        <v>1078609423</v>
      </c>
    </row>
    <row r="49" spans="1:13">
      <c r="A49" s="4">
        <f t="shared" si="1"/>
        <v>48</v>
      </c>
      <c r="B49" s="6">
        <v>1499</v>
      </c>
      <c r="C49" s="15" t="s">
        <v>111</v>
      </c>
      <c r="D49" s="6" t="s">
        <v>155</v>
      </c>
      <c r="E49" s="9" t="s">
        <v>156</v>
      </c>
      <c r="F49" s="11" t="s">
        <v>9</v>
      </c>
      <c r="G49" s="13">
        <v>77070.960000000006</v>
      </c>
      <c r="H49" s="16" t="s">
        <v>20</v>
      </c>
      <c r="I49" s="17"/>
      <c r="J49" s="17"/>
    </row>
    <row r="50" spans="1:13">
      <c r="A50" s="4">
        <f t="shared" si="1"/>
        <v>49</v>
      </c>
      <c r="B50" s="6">
        <v>1643</v>
      </c>
      <c r="C50" s="7" t="s">
        <v>227</v>
      </c>
      <c r="D50" s="6" t="s">
        <v>228</v>
      </c>
      <c r="E50" s="9" t="s">
        <v>229</v>
      </c>
      <c r="F50" s="11" t="s">
        <v>9</v>
      </c>
      <c r="G50" s="13">
        <v>352117.14</v>
      </c>
      <c r="H50" s="16">
        <v>474514</v>
      </c>
      <c r="I50" s="17" t="s">
        <v>230</v>
      </c>
      <c r="J50" s="18">
        <v>4027698508</v>
      </c>
    </row>
    <row r="51" spans="1:13">
      <c r="A51" s="4">
        <f t="shared" si="1"/>
        <v>50</v>
      </c>
      <c r="B51" s="6">
        <v>1644</v>
      </c>
      <c r="C51" s="7" t="s">
        <v>227</v>
      </c>
      <c r="D51" s="6" t="s">
        <v>231</v>
      </c>
      <c r="E51" s="9" t="s">
        <v>229</v>
      </c>
      <c r="F51" s="11" t="s">
        <v>9</v>
      </c>
      <c r="G51" s="13">
        <v>352117.14</v>
      </c>
      <c r="H51" s="16" t="s">
        <v>20</v>
      </c>
      <c r="I51" s="17"/>
      <c r="J51" s="17"/>
    </row>
    <row r="52" spans="1:13">
      <c r="A52" s="4">
        <f t="shared" si="1"/>
        <v>51</v>
      </c>
      <c r="B52" s="5">
        <v>1645</v>
      </c>
      <c r="C52" s="7" t="s">
        <v>227</v>
      </c>
      <c r="D52" s="6" t="s">
        <v>232</v>
      </c>
      <c r="E52" s="9" t="s">
        <v>229</v>
      </c>
      <c r="F52" s="11" t="s">
        <v>9</v>
      </c>
      <c r="G52" s="13">
        <v>352117.14</v>
      </c>
      <c r="H52" s="16">
        <v>412366</v>
      </c>
      <c r="I52" s="17" t="s">
        <v>230</v>
      </c>
      <c r="J52" s="18">
        <v>996664500</v>
      </c>
      <c r="K52" s="22">
        <f>SUM(J43:J52)</f>
        <v>39659140622</v>
      </c>
      <c r="L52" s="25">
        <f>(K52*100)/J124</f>
        <v>24.401178374722164</v>
      </c>
      <c r="M52" s="24"/>
    </row>
    <row r="53" spans="1:13">
      <c r="A53" s="4">
        <f t="shared" si="1"/>
        <v>52</v>
      </c>
      <c r="B53" s="6">
        <v>1446</v>
      </c>
      <c r="C53" s="7">
        <v>584</v>
      </c>
      <c r="D53" s="6" t="s">
        <v>93</v>
      </c>
      <c r="E53" s="9" t="s">
        <v>94</v>
      </c>
      <c r="F53" s="9" t="s">
        <v>95</v>
      </c>
      <c r="G53" s="13">
        <v>3381.65</v>
      </c>
      <c r="H53" s="16" t="s">
        <v>20</v>
      </c>
      <c r="I53" s="17" t="s">
        <v>48</v>
      </c>
      <c r="J53" s="17"/>
    </row>
    <row r="54" spans="1:13">
      <c r="A54" s="4">
        <f t="shared" si="1"/>
        <v>53</v>
      </c>
      <c r="B54" s="6">
        <v>1433</v>
      </c>
      <c r="C54" s="7">
        <v>584</v>
      </c>
      <c r="D54" s="6" t="s">
        <v>68</v>
      </c>
      <c r="E54" s="9" t="s">
        <v>69</v>
      </c>
      <c r="F54" s="9" t="s">
        <v>70</v>
      </c>
      <c r="G54" s="13">
        <v>5072.4799999999996</v>
      </c>
      <c r="H54" s="16">
        <v>17002</v>
      </c>
      <c r="I54" s="17" t="s">
        <v>48</v>
      </c>
      <c r="J54" s="18">
        <v>475416620</v>
      </c>
    </row>
    <row r="55" spans="1:13">
      <c r="A55" s="4">
        <f t="shared" si="1"/>
        <v>54</v>
      </c>
      <c r="B55" s="6">
        <v>1434</v>
      </c>
      <c r="C55" s="7">
        <v>584</v>
      </c>
      <c r="D55" s="6" t="s">
        <v>71</v>
      </c>
      <c r="E55" s="9" t="s">
        <v>72</v>
      </c>
      <c r="F55" s="9" t="s">
        <v>70</v>
      </c>
      <c r="G55" s="13">
        <v>253623.83</v>
      </c>
      <c r="H55" s="16" t="s">
        <v>20</v>
      </c>
      <c r="I55" s="17"/>
      <c r="J55" s="17"/>
    </row>
    <row r="56" spans="1:13">
      <c r="A56" s="4">
        <f t="shared" si="1"/>
        <v>55</v>
      </c>
      <c r="B56" s="5">
        <v>1435</v>
      </c>
      <c r="C56" s="7">
        <v>584</v>
      </c>
      <c r="D56" s="6" t="s">
        <v>73</v>
      </c>
      <c r="E56" s="9" t="s">
        <v>74</v>
      </c>
      <c r="F56" s="9" t="s">
        <v>70</v>
      </c>
      <c r="G56" s="13">
        <v>10144.950000000001</v>
      </c>
      <c r="H56" s="16" t="s">
        <v>20</v>
      </c>
      <c r="I56" s="17"/>
      <c r="J56" s="17"/>
    </row>
    <row r="57" spans="1:13">
      <c r="A57" s="4">
        <f t="shared" si="1"/>
        <v>56</v>
      </c>
      <c r="B57" s="6">
        <v>1436</v>
      </c>
      <c r="C57" s="7">
        <v>584</v>
      </c>
      <c r="D57" s="6" t="s">
        <v>75</v>
      </c>
      <c r="E57" s="9" t="s">
        <v>76</v>
      </c>
      <c r="F57" s="9" t="s">
        <v>70</v>
      </c>
      <c r="G57" s="13">
        <v>15217.43</v>
      </c>
      <c r="H57" s="16" t="s">
        <v>20</v>
      </c>
      <c r="I57" s="17"/>
      <c r="J57" s="17"/>
    </row>
    <row r="58" spans="1:13">
      <c r="A58" s="4">
        <f t="shared" si="1"/>
        <v>57</v>
      </c>
      <c r="B58" s="5">
        <v>1453</v>
      </c>
      <c r="C58" s="7">
        <v>584</v>
      </c>
      <c r="D58" s="6" t="s">
        <v>107</v>
      </c>
      <c r="E58" s="9" t="s">
        <v>108</v>
      </c>
      <c r="F58" s="9" t="s">
        <v>70</v>
      </c>
      <c r="G58" s="13">
        <v>3381.65</v>
      </c>
      <c r="H58" s="16">
        <v>18455</v>
      </c>
      <c r="I58" s="17" t="s">
        <v>48</v>
      </c>
      <c r="J58" s="18">
        <v>273236824</v>
      </c>
    </row>
    <row r="59" spans="1:13">
      <c r="A59" s="4">
        <f t="shared" si="1"/>
        <v>58</v>
      </c>
      <c r="B59" s="6">
        <v>1454</v>
      </c>
      <c r="C59" s="7">
        <v>584</v>
      </c>
      <c r="D59" s="6" t="s">
        <v>109</v>
      </c>
      <c r="E59" s="9" t="s">
        <v>110</v>
      </c>
      <c r="F59" s="9" t="s">
        <v>70</v>
      </c>
      <c r="G59" s="13">
        <v>6763.3</v>
      </c>
      <c r="H59" s="16" t="s">
        <v>20</v>
      </c>
      <c r="I59" s="17"/>
      <c r="J59" s="17"/>
    </row>
    <row r="60" spans="1:13">
      <c r="A60" s="4">
        <f t="shared" si="1"/>
        <v>59</v>
      </c>
      <c r="B60" s="6">
        <v>1482</v>
      </c>
      <c r="C60" s="15" t="s">
        <v>111</v>
      </c>
      <c r="D60" s="6" t="s">
        <v>130</v>
      </c>
      <c r="E60" s="9" t="s">
        <v>131</v>
      </c>
      <c r="F60" s="9" t="s">
        <v>70</v>
      </c>
      <c r="G60" s="13">
        <v>22479.03</v>
      </c>
      <c r="H60" s="16" t="s">
        <v>20</v>
      </c>
      <c r="I60" s="17" t="s">
        <v>114</v>
      </c>
      <c r="J60" s="17"/>
    </row>
    <row r="61" spans="1:13">
      <c r="A61" s="4">
        <f t="shared" si="1"/>
        <v>60</v>
      </c>
      <c r="B61" s="6">
        <v>1364</v>
      </c>
      <c r="C61" s="15">
        <v>581</v>
      </c>
      <c r="D61" s="6" t="s">
        <v>39</v>
      </c>
      <c r="E61" s="9" t="s">
        <v>40</v>
      </c>
      <c r="F61" s="9" t="s">
        <v>41</v>
      </c>
      <c r="G61" s="13">
        <v>10443.59</v>
      </c>
      <c r="H61" s="16" t="s">
        <v>20</v>
      </c>
      <c r="I61" s="17" t="s">
        <v>33</v>
      </c>
      <c r="J61" s="17"/>
    </row>
    <row r="62" spans="1:13">
      <c r="A62" s="4">
        <f t="shared" si="1"/>
        <v>61</v>
      </c>
      <c r="B62" s="6">
        <v>1365</v>
      </c>
      <c r="C62" s="15">
        <v>581</v>
      </c>
      <c r="D62" s="6" t="s">
        <v>42</v>
      </c>
      <c r="E62" s="9" t="s">
        <v>40</v>
      </c>
      <c r="F62" s="9" t="s">
        <v>41</v>
      </c>
      <c r="G62" s="13">
        <v>10443.59</v>
      </c>
      <c r="H62" s="16" t="s">
        <v>20</v>
      </c>
      <c r="I62" s="17"/>
      <c r="J62" s="17"/>
    </row>
    <row r="63" spans="1:13">
      <c r="A63" s="4">
        <f t="shared" si="1"/>
        <v>62</v>
      </c>
      <c r="B63" s="6">
        <v>1494</v>
      </c>
      <c r="C63" s="15" t="s">
        <v>111</v>
      </c>
      <c r="D63" s="6" t="s">
        <v>147</v>
      </c>
      <c r="E63" s="9" t="s">
        <v>148</v>
      </c>
      <c r="F63" s="9" t="s">
        <v>41</v>
      </c>
      <c r="G63" s="13">
        <v>25690.32</v>
      </c>
      <c r="H63" s="16" t="s">
        <v>20</v>
      </c>
      <c r="I63" s="17" t="s">
        <v>114</v>
      </c>
      <c r="J63" s="18">
        <v>14602838</v>
      </c>
    </row>
    <row r="64" spans="1:13">
      <c r="A64" s="4">
        <f t="shared" si="1"/>
        <v>63</v>
      </c>
      <c r="B64" s="5">
        <v>1495</v>
      </c>
      <c r="C64" s="15" t="s">
        <v>111</v>
      </c>
      <c r="D64" s="6" t="s">
        <v>149</v>
      </c>
      <c r="E64" s="9" t="s">
        <v>148</v>
      </c>
      <c r="F64" s="9" t="s">
        <v>41</v>
      </c>
      <c r="G64" s="13">
        <v>25690.32</v>
      </c>
      <c r="H64" s="16" t="s">
        <v>20</v>
      </c>
      <c r="I64" s="17"/>
      <c r="J64" s="17"/>
    </row>
    <row r="65" spans="1:10">
      <c r="A65" s="4">
        <f t="shared" si="1"/>
        <v>64</v>
      </c>
      <c r="B65" s="6">
        <v>1496</v>
      </c>
      <c r="C65" s="15" t="s">
        <v>111</v>
      </c>
      <c r="D65" s="6" t="s">
        <v>150</v>
      </c>
      <c r="E65" s="9" t="s">
        <v>151</v>
      </c>
      <c r="F65" s="9" t="s">
        <v>41</v>
      </c>
      <c r="G65" s="13">
        <v>22479.03</v>
      </c>
      <c r="H65" s="16" t="s">
        <v>20</v>
      </c>
      <c r="I65" s="17" t="s">
        <v>114</v>
      </c>
      <c r="J65" s="18">
        <v>13914950</v>
      </c>
    </row>
    <row r="66" spans="1:10">
      <c r="A66" s="4">
        <f t="shared" si="1"/>
        <v>65</v>
      </c>
      <c r="B66" s="5">
        <v>1447</v>
      </c>
      <c r="C66" s="7">
        <v>584</v>
      </c>
      <c r="D66" s="6" t="s">
        <v>96</v>
      </c>
      <c r="E66" s="9" t="s">
        <v>97</v>
      </c>
      <c r="F66" s="9" t="s">
        <v>98</v>
      </c>
      <c r="G66" s="13">
        <v>3381.65</v>
      </c>
      <c r="H66" s="16" t="s">
        <v>20</v>
      </c>
      <c r="I66" s="17" t="s">
        <v>48</v>
      </c>
      <c r="J66" s="17"/>
    </row>
    <row r="67" spans="1:10">
      <c r="A67" s="4">
        <f t="shared" ref="A67:A98" si="2">A66+1</f>
        <v>66</v>
      </c>
      <c r="B67" s="6">
        <v>1500</v>
      </c>
      <c r="C67" s="15" t="s">
        <v>111</v>
      </c>
      <c r="D67" s="6" t="s">
        <v>157</v>
      </c>
      <c r="E67" s="9" t="s">
        <v>158</v>
      </c>
      <c r="F67" s="9" t="s">
        <v>98</v>
      </c>
      <c r="G67" s="13">
        <v>22479.03</v>
      </c>
      <c r="H67" s="16">
        <v>34644</v>
      </c>
      <c r="I67" s="17" t="s">
        <v>114</v>
      </c>
      <c r="J67" s="18">
        <v>66503400</v>
      </c>
    </row>
    <row r="68" spans="1:10">
      <c r="A68" s="4">
        <f t="shared" si="2"/>
        <v>67</v>
      </c>
      <c r="B68" s="5">
        <v>1501</v>
      </c>
      <c r="C68" s="15" t="s">
        <v>111</v>
      </c>
      <c r="D68" s="6" t="s">
        <v>159</v>
      </c>
      <c r="E68" s="9" t="s">
        <v>160</v>
      </c>
      <c r="F68" s="9" t="s">
        <v>98</v>
      </c>
      <c r="G68" s="13">
        <v>25690.32</v>
      </c>
      <c r="H68" s="16" t="s">
        <v>20</v>
      </c>
      <c r="I68" s="17"/>
      <c r="J68" s="17"/>
    </row>
    <row r="69" spans="1:10">
      <c r="A69" s="4">
        <f t="shared" si="2"/>
        <v>68</v>
      </c>
      <c r="B69" s="6">
        <v>1517</v>
      </c>
      <c r="C69" s="7">
        <v>602</v>
      </c>
      <c r="D69" s="6" t="s">
        <v>187</v>
      </c>
      <c r="E69" s="9" t="s">
        <v>188</v>
      </c>
      <c r="F69" s="9" t="s">
        <v>98</v>
      </c>
      <c r="G69" s="13">
        <v>16346.4</v>
      </c>
      <c r="H69" s="16" t="s">
        <v>20</v>
      </c>
      <c r="I69" s="17" t="s">
        <v>169</v>
      </c>
      <c r="J69" s="17"/>
    </row>
    <row r="70" spans="1:10">
      <c r="A70" s="4">
        <f t="shared" si="2"/>
        <v>69</v>
      </c>
      <c r="B70" s="6">
        <v>1518</v>
      </c>
      <c r="C70" s="7">
        <v>602</v>
      </c>
      <c r="D70" s="6" t="s">
        <v>189</v>
      </c>
      <c r="E70" s="9" t="s">
        <v>190</v>
      </c>
      <c r="F70" s="9" t="s">
        <v>98</v>
      </c>
      <c r="G70" s="13">
        <v>12259.8</v>
      </c>
      <c r="H70" s="16">
        <v>35215</v>
      </c>
      <c r="I70" s="17" t="s">
        <v>169</v>
      </c>
      <c r="J70" s="18">
        <v>209862976</v>
      </c>
    </row>
    <row r="71" spans="1:10">
      <c r="A71" s="4">
        <f t="shared" si="2"/>
        <v>70</v>
      </c>
      <c r="B71" s="5">
        <v>1519</v>
      </c>
      <c r="C71" s="7">
        <v>602</v>
      </c>
      <c r="D71" s="6" t="s">
        <v>191</v>
      </c>
      <c r="E71" s="9" t="s">
        <v>190</v>
      </c>
      <c r="F71" s="9" t="s">
        <v>98</v>
      </c>
      <c r="G71" s="13">
        <v>12259.8</v>
      </c>
      <c r="H71" s="16" t="s">
        <v>20</v>
      </c>
      <c r="I71" s="17"/>
      <c r="J71" s="17"/>
    </row>
    <row r="72" spans="1:10">
      <c r="A72" s="4">
        <f t="shared" si="2"/>
        <v>71</v>
      </c>
      <c r="B72" s="6">
        <v>1623</v>
      </c>
      <c r="C72" s="15">
        <v>634</v>
      </c>
      <c r="D72" s="6" t="s">
        <v>225</v>
      </c>
      <c r="E72" s="9" t="s">
        <v>226</v>
      </c>
      <c r="F72" s="9" t="s">
        <v>98</v>
      </c>
      <c r="G72" s="13">
        <v>14472.76</v>
      </c>
      <c r="H72" s="16" t="s">
        <v>20</v>
      </c>
      <c r="I72" s="17"/>
      <c r="J72" s="17"/>
    </row>
    <row r="73" spans="1:10">
      <c r="A73" s="4">
        <f t="shared" si="2"/>
        <v>72</v>
      </c>
      <c r="B73" s="6">
        <v>1425</v>
      </c>
      <c r="C73" s="7">
        <v>584</v>
      </c>
      <c r="D73" s="6" t="s">
        <v>55</v>
      </c>
      <c r="E73" s="9" t="s">
        <v>56</v>
      </c>
      <c r="F73" s="9" t="s">
        <v>57</v>
      </c>
      <c r="G73" s="13">
        <v>5072.4799999999996</v>
      </c>
      <c r="H73" s="16">
        <v>12636.971659919</v>
      </c>
      <c r="I73" s="17" t="s">
        <v>48</v>
      </c>
      <c r="J73" s="18">
        <v>118390680</v>
      </c>
    </row>
    <row r="74" spans="1:10">
      <c r="A74" s="4">
        <f t="shared" si="2"/>
        <v>73</v>
      </c>
      <c r="B74" s="5">
        <v>1426</v>
      </c>
      <c r="C74" s="7">
        <v>584</v>
      </c>
      <c r="D74" s="6" t="s">
        <v>58</v>
      </c>
      <c r="E74" s="9" t="s">
        <v>56</v>
      </c>
      <c r="F74" s="9" t="s">
        <v>57</v>
      </c>
      <c r="G74" s="13">
        <v>5072.4799999999996</v>
      </c>
      <c r="H74" s="16" t="s">
        <v>20</v>
      </c>
      <c r="I74" s="17"/>
      <c r="J74" s="17"/>
    </row>
    <row r="75" spans="1:10">
      <c r="A75" s="4">
        <f t="shared" si="2"/>
        <v>74</v>
      </c>
      <c r="B75" s="6">
        <v>1427</v>
      </c>
      <c r="C75" s="7">
        <v>584</v>
      </c>
      <c r="D75" s="6" t="s">
        <v>59</v>
      </c>
      <c r="E75" s="9" t="s">
        <v>56</v>
      </c>
      <c r="F75" s="9" t="s">
        <v>57</v>
      </c>
      <c r="G75" s="13">
        <v>5072.4799999999996</v>
      </c>
      <c r="H75" s="16" t="s">
        <v>20</v>
      </c>
      <c r="I75" s="17"/>
      <c r="J75" s="17"/>
    </row>
    <row r="76" spans="1:10">
      <c r="A76" s="4">
        <f t="shared" si="2"/>
        <v>75</v>
      </c>
      <c r="B76" s="6">
        <v>1428</v>
      </c>
      <c r="C76" s="7">
        <v>584</v>
      </c>
      <c r="D76" s="6" t="s">
        <v>60</v>
      </c>
      <c r="E76" s="9" t="s">
        <v>61</v>
      </c>
      <c r="F76" s="9" t="s">
        <v>57</v>
      </c>
      <c r="G76" s="13">
        <v>50724.77</v>
      </c>
      <c r="H76" s="16" t="s">
        <v>20</v>
      </c>
      <c r="I76" s="17"/>
      <c r="J76" s="17"/>
    </row>
    <row r="77" spans="1:10">
      <c r="A77" s="4">
        <f t="shared" si="2"/>
        <v>76</v>
      </c>
      <c r="B77" s="5">
        <v>1429</v>
      </c>
      <c r="C77" s="7">
        <v>584</v>
      </c>
      <c r="D77" s="23" t="s">
        <v>62</v>
      </c>
      <c r="E77" s="9" t="s">
        <v>63</v>
      </c>
      <c r="F77" s="9" t="s">
        <v>57</v>
      </c>
      <c r="G77" s="13">
        <v>101449.53</v>
      </c>
      <c r="H77" s="16" t="s">
        <v>20</v>
      </c>
      <c r="I77" s="17"/>
      <c r="J77" s="17"/>
    </row>
    <row r="78" spans="1:10">
      <c r="A78" s="4">
        <f t="shared" si="2"/>
        <v>77</v>
      </c>
      <c r="B78" s="6">
        <v>1430</v>
      </c>
      <c r="C78" s="7">
        <v>584</v>
      </c>
      <c r="D78" s="6" t="s">
        <v>64</v>
      </c>
      <c r="E78" s="9" t="s">
        <v>65</v>
      </c>
      <c r="F78" s="9" t="s">
        <v>57</v>
      </c>
      <c r="G78" s="13">
        <v>253623.83</v>
      </c>
      <c r="H78" s="16" t="s">
        <v>20</v>
      </c>
      <c r="I78" s="17"/>
      <c r="J78" s="17"/>
    </row>
    <row r="79" spans="1:10">
      <c r="A79" s="4">
        <f t="shared" si="2"/>
        <v>78</v>
      </c>
      <c r="B79" s="6">
        <v>1431</v>
      </c>
      <c r="C79" s="7">
        <v>584</v>
      </c>
      <c r="D79" s="6" t="s">
        <v>66</v>
      </c>
      <c r="E79" s="9" t="s">
        <v>56</v>
      </c>
      <c r="F79" s="9" t="s">
        <v>57</v>
      </c>
      <c r="G79" s="13">
        <v>5072.4799999999996</v>
      </c>
      <c r="H79" s="16" t="s">
        <v>20</v>
      </c>
      <c r="I79" s="17"/>
      <c r="J79" s="17"/>
    </row>
    <row r="80" spans="1:10">
      <c r="A80" s="4">
        <f t="shared" si="2"/>
        <v>79</v>
      </c>
      <c r="B80" s="5">
        <v>1432</v>
      </c>
      <c r="C80" s="7">
        <v>584</v>
      </c>
      <c r="D80" s="6" t="s">
        <v>67</v>
      </c>
      <c r="E80" s="9" t="s">
        <v>56</v>
      </c>
      <c r="F80" s="9" t="s">
        <v>57</v>
      </c>
      <c r="G80" s="13">
        <v>5072.4799999999996</v>
      </c>
      <c r="H80" s="16" t="s">
        <v>20</v>
      </c>
      <c r="I80" s="17"/>
      <c r="J80" s="17"/>
    </row>
    <row r="81" spans="1:10">
      <c r="A81" s="4">
        <f t="shared" si="2"/>
        <v>80</v>
      </c>
      <c r="B81" s="6">
        <v>1502</v>
      </c>
      <c r="C81" s="15" t="s">
        <v>111</v>
      </c>
      <c r="D81" s="6" t="s">
        <v>161</v>
      </c>
      <c r="E81" s="9" t="s">
        <v>162</v>
      </c>
      <c r="F81" s="9" t="s">
        <v>57</v>
      </c>
      <c r="G81" s="13">
        <v>22479.03</v>
      </c>
      <c r="H81" s="16" t="s">
        <v>20</v>
      </c>
      <c r="I81" s="17" t="s">
        <v>114</v>
      </c>
      <c r="J81" s="17"/>
    </row>
    <row r="82" spans="1:10">
      <c r="A82" s="4">
        <f t="shared" si="2"/>
        <v>81</v>
      </c>
      <c r="B82" s="6">
        <v>1503</v>
      </c>
      <c r="C82" s="15" t="s">
        <v>111</v>
      </c>
      <c r="D82" s="6" t="s">
        <v>163</v>
      </c>
      <c r="E82" s="9" t="s">
        <v>164</v>
      </c>
      <c r="F82" s="9" t="s">
        <v>57</v>
      </c>
      <c r="G82" s="13">
        <v>25690.32</v>
      </c>
      <c r="H82" s="16" t="s">
        <v>20</v>
      </c>
      <c r="I82" s="17"/>
      <c r="J82" s="17"/>
    </row>
    <row r="83" spans="1:10">
      <c r="A83" s="4">
        <f t="shared" si="2"/>
        <v>82</v>
      </c>
      <c r="B83" s="5">
        <v>1504</v>
      </c>
      <c r="C83" s="15" t="s">
        <v>111</v>
      </c>
      <c r="D83" s="6" t="s">
        <v>165</v>
      </c>
      <c r="E83" s="9" t="s">
        <v>166</v>
      </c>
      <c r="F83" s="9" t="s">
        <v>57</v>
      </c>
      <c r="G83" s="13">
        <v>154141.92000000001</v>
      </c>
      <c r="H83" s="16">
        <v>42834</v>
      </c>
      <c r="I83" s="17" t="s">
        <v>114</v>
      </c>
      <c r="J83" s="18">
        <v>148456950</v>
      </c>
    </row>
    <row r="84" spans="1:10">
      <c r="A84" s="4">
        <f t="shared" si="2"/>
        <v>83</v>
      </c>
      <c r="B84" s="6">
        <v>1520</v>
      </c>
      <c r="C84" s="7">
        <v>602</v>
      </c>
      <c r="D84" s="6" t="s">
        <v>192</v>
      </c>
      <c r="E84" s="9" t="s">
        <v>193</v>
      </c>
      <c r="F84" s="9" t="s">
        <v>57</v>
      </c>
      <c r="G84" s="13">
        <v>12259.8</v>
      </c>
      <c r="H84" s="16">
        <v>45961</v>
      </c>
      <c r="I84" s="17" t="s">
        <v>169</v>
      </c>
      <c r="J84" s="18">
        <v>167061776</v>
      </c>
    </row>
    <row r="85" spans="1:10">
      <c r="A85" s="4">
        <f t="shared" si="2"/>
        <v>84</v>
      </c>
      <c r="B85" s="6">
        <v>1521</v>
      </c>
      <c r="C85" s="7">
        <v>602</v>
      </c>
      <c r="D85" s="6" t="s">
        <v>194</v>
      </c>
      <c r="E85" s="9" t="s">
        <v>195</v>
      </c>
      <c r="F85" s="9" t="s">
        <v>57</v>
      </c>
      <c r="G85" s="13">
        <v>36779.4</v>
      </c>
      <c r="H85" s="16" t="s">
        <v>20</v>
      </c>
      <c r="I85" s="17"/>
      <c r="J85" s="17"/>
    </row>
    <row r="86" spans="1:10">
      <c r="A86" s="4">
        <f t="shared" si="2"/>
        <v>85</v>
      </c>
      <c r="B86" s="5">
        <v>1522</v>
      </c>
      <c r="C86" s="7">
        <v>602</v>
      </c>
      <c r="D86" s="6" t="s">
        <v>196</v>
      </c>
      <c r="E86" s="9" t="s">
        <v>197</v>
      </c>
      <c r="F86" s="9" t="s">
        <v>57</v>
      </c>
      <c r="G86" s="13">
        <v>73558.8</v>
      </c>
      <c r="H86" s="16" t="s">
        <v>20</v>
      </c>
      <c r="I86" s="17"/>
      <c r="J86" s="17"/>
    </row>
    <row r="87" spans="1:10">
      <c r="A87" s="4">
        <f t="shared" si="2"/>
        <v>86</v>
      </c>
      <c r="B87" s="6">
        <v>1523</v>
      </c>
      <c r="C87" s="7">
        <v>602</v>
      </c>
      <c r="D87" s="6" t="s">
        <v>198</v>
      </c>
      <c r="E87" s="9" t="s">
        <v>199</v>
      </c>
      <c r="F87" s="9" t="s">
        <v>57</v>
      </c>
      <c r="G87" s="13">
        <v>14011.2</v>
      </c>
      <c r="H87" s="16" t="s">
        <v>20</v>
      </c>
      <c r="I87" s="17"/>
      <c r="J87" s="17"/>
    </row>
    <row r="88" spans="1:10">
      <c r="A88" s="4">
        <f t="shared" si="2"/>
        <v>87</v>
      </c>
      <c r="B88" s="6">
        <v>1524</v>
      </c>
      <c r="C88" s="7">
        <v>602</v>
      </c>
      <c r="D88" s="6" t="s">
        <v>200</v>
      </c>
      <c r="E88" s="9" t="s">
        <v>193</v>
      </c>
      <c r="F88" s="9" t="s">
        <v>57</v>
      </c>
      <c r="G88" s="13">
        <v>12259.8</v>
      </c>
      <c r="H88" s="16" t="s">
        <v>20</v>
      </c>
      <c r="I88" s="17"/>
      <c r="J88" s="17"/>
    </row>
    <row r="89" spans="1:10">
      <c r="A89" s="4">
        <f t="shared" si="2"/>
        <v>88</v>
      </c>
      <c r="B89" s="5">
        <v>1612</v>
      </c>
      <c r="C89" s="15">
        <v>634</v>
      </c>
      <c r="D89" s="6" t="s">
        <v>201</v>
      </c>
      <c r="E89" s="9" t="s">
        <v>202</v>
      </c>
      <c r="F89" s="9" t="s">
        <v>57</v>
      </c>
      <c r="G89" s="13">
        <v>14472.76</v>
      </c>
      <c r="H89" s="16">
        <v>16170</v>
      </c>
      <c r="I89" s="17" t="s">
        <v>203</v>
      </c>
      <c r="J89" s="18">
        <v>45514560</v>
      </c>
    </row>
    <row r="90" spans="1:10">
      <c r="A90" s="4">
        <f t="shared" si="2"/>
        <v>89</v>
      </c>
      <c r="B90" s="6">
        <v>1613</v>
      </c>
      <c r="C90" s="15">
        <v>634</v>
      </c>
      <c r="D90" s="6" t="s">
        <v>204</v>
      </c>
      <c r="E90" s="9" t="s">
        <v>202</v>
      </c>
      <c r="F90" s="9" t="s">
        <v>57</v>
      </c>
      <c r="G90" s="13">
        <v>14472.76</v>
      </c>
      <c r="H90" s="16" t="s">
        <v>20</v>
      </c>
      <c r="I90" s="17"/>
      <c r="J90" s="17"/>
    </row>
    <row r="91" spans="1:10">
      <c r="A91" s="4">
        <f t="shared" si="2"/>
        <v>90</v>
      </c>
      <c r="B91" s="5">
        <v>1507</v>
      </c>
      <c r="C91" s="7">
        <v>602</v>
      </c>
      <c r="D91" s="6" t="s">
        <v>171</v>
      </c>
      <c r="E91" s="9" t="s">
        <v>172</v>
      </c>
      <c r="F91" s="9" t="s">
        <v>173</v>
      </c>
      <c r="G91" s="13">
        <v>12259.8</v>
      </c>
      <c r="H91" s="16">
        <v>61594.457839176299</v>
      </c>
      <c r="I91" s="17" t="s">
        <v>169</v>
      </c>
      <c r="J91" s="18">
        <v>2054091592</v>
      </c>
    </row>
    <row r="92" spans="1:10">
      <c r="A92" s="4">
        <f t="shared" si="2"/>
        <v>91</v>
      </c>
      <c r="B92" s="6">
        <v>1508</v>
      </c>
      <c r="C92" s="7">
        <v>602</v>
      </c>
      <c r="D92" s="6" t="s">
        <v>174</v>
      </c>
      <c r="E92" s="9" t="s">
        <v>172</v>
      </c>
      <c r="F92" s="9" t="s">
        <v>173</v>
      </c>
      <c r="G92" s="13">
        <v>12259.8</v>
      </c>
      <c r="H92" s="16" t="s">
        <v>20</v>
      </c>
      <c r="I92" s="17"/>
      <c r="J92" s="17"/>
    </row>
    <row r="93" spans="1:10">
      <c r="A93" s="4">
        <f t="shared" si="2"/>
        <v>92</v>
      </c>
      <c r="B93" s="6">
        <v>1620</v>
      </c>
      <c r="C93" s="15">
        <v>634</v>
      </c>
      <c r="D93" s="6" t="s">
        <v>216</v>
      </c>
      <c r="E93" s="9" t="s">
        <v>217</v>
      </c>
      <c r="F93" s="9" t="s">
        <v>218</v>
      </c>
      <c r="G93" s="13">
        <v>14472.76</v>
      </c>
      <c r="H93" s="16">
        <v>25479</v>
      </c>
      <c r="I93" s="17" t="s">
        <v>219</v>
      </c>
      <c r="J93" s="18">
        <v>416296896</v>
      </c>
    </row>
    <row r="94" spans="1:10">
      <c r="A94" s="4">
        <f t="shared" si="2"/>
        <v>93</v>
      </c>
      <c r="B94" s="6">
        <v>1047</v>
      </c>
      <c r="C94" s="7">
        <v>506</v>
      </c>
      <c r="D94" s="6" t="s">
        <v>15</v>
      </c>
      <c r="E94" s="9" t="s">
        <v>16</v>
      </c>
      <c r="F94" s="9" t="s">
        <v>17</v>
      </c>
      <c r="G94" s="13">
        <v>22273.200000000001</v>
      </c>
      <c r="H94" s="16">
        <v>48597.231181445197</v>
      </c>
      <c r="I94" s="17" t="s">
        <v>18</v>
      </c>
      <c r="J94" s="18">
        <v>2558333268</v>
      </c>
    </row>
    <row r="95" spans="1:10">
      <c r="A95" s="4">
        <f t="shared" si="2"/>
        <v>94</v>
      </c>
      <c r="B95" s="5">
        <v>1048</v>
      </c>
      <c r="C95" s="7">
        <v>506</v>
      </c>
      <c r="D95" s="6" t="s">
        <v>19</v>
      </c>
      <c r="E95" s="9" t="s">
        <v>16</v>
      </c>
      <c r="F95" s="9" t="s">
        <v>17</v>
      </c>
      <c r="G95" s="13">
        <v>22273.200000000001</v>
      </c>
      <c r="H95" s="16" t="s">
        <v>20</v>
      </c>
      <c r="I95" s="17"/>
      <c r="J95" s="17"/>
    </row>
    <row r="96" spans="1:10">
      <c r="A96" s="4">
        <f t="shared" si="2"/>
        <v>95</v>
      </c>
      <c r="B96" s="6">
        <v>1049</v>
      </c>
      <c r="C96" s="7">
        <v>506</v>
      </c>
      <c r="D96" s="6" t="s">
        <v>21</v>
      </c>
      <c r="E96" s="9" t="s">
        <v>22</v>
      </c>
      <c r="F96" s="9" t="s">
        <v>17</v>
      </c>
      <c r="G96" s="13">
        <v>66819.600000000006</v>
      </c>
      <c r="H96" s="16" t="s">
        <v>20</v>
      </c>
      <c r="I96" s="17"/>
      <c r="J96" s="17"/>
    </row>
    <row r="97" spans="1:10">
      <c r="A97" s="4">
        <f t="shared" si="2"/>
        <v>96</v>
      </c>
      <c r="B97" s="5">
        <v>1360</v>
      </c>
      <c r="C97" s="15">
        <v>581</v>
      </c>
      <c r="D97" s="6" t="s">
        <v>31</v>
      </c>
      <c r="E97" s="9" t="s">
        <v>32</v>
      </c>
      <c r="F97" s="9" t="s">
        <v>13</v>
      </c>
      <c r="G97" s="13">
        <v>10443.59</v>
      </c>
      <c r="H97" s="16" t="s">
        <v>20</v>
      </c>
      <c r="I97" s="17" t="s">
        <v>33</v>
      </c>
      <c r="J97" s="18">
        <v>31106980</v>
      </c>
    </row>
    <row r="98" spans="1:10">
      <c r="A98" s="4">
        <f t="shared" si="2"/>
        <v>97</v>
      </c>
      <c r="B98" s="6">
        <v>1361</v>
      </c>
      <c r="C98" s="15">
        <v>581</v>
      </c>
      <c r="D98" s="6" t="s">
        <v>34</v>
      </c>
      <c r="E98" s="9" t="s">
        <v>35</v>
      </c>
      <c r="F98" s="9" t="s">
        <v>13</v>
      </c>
      <c r="G98" s="13">
        <v>31330.77</v>
      </c>
      <c r="H98" s="16" t="s">
        <v>20</v>
      </c>
      <c r="I98" s="17"/>
      <c r="J98" s="17"/>
    </row>
    <row r="99" spans="1:10">
      <c r="A99" s="4">
        <f t="shared" ref="A99:A123" si="3">A98+1</f>
        <v>98</v>
      </c>
      <c r="B99" s="6">
        <v>1362</v>
      </c>
      <c r="C99" s="15">
        <v>581</v>
      </c>
      <c r="D99" s="6" t="s">
        <v>36</v>
      </c>
      <c r="E99" s="9" t="s">
        <v>37</v>
      </c>
      <c r="F99" s="9" t="s">
        <v>13</v>
      </c>
      <c r="G99" s="13">
        <v>9548.42</v>
      </c>
      <c r="H99" s="16" t="s">
        <v>20</v>
      </c>
      <c r="I99" s="17" t="s">
        <v>33</v>
      </c>
      <c r="J99" s="17"/>
    </row>
    <row r="100" spans="1:10">
      <c r="A100" s="4">
        <f t="shared" si="3"/>
        <v>99</v>
      </c>
      <c r="B100" s="5">
        <v>1363</v>
      </c>
      <c r="C100" s="15">
        <v>581</v>
      </c>
      <c r="D100" s="6" t="s">
        <v>38</v>
      </c>
      <c r="E100" s="9" t="s">
        <v>37</v>
      </c>
      <c r="F100" s="9" t="s">
        <v>13</v>
      </c>
      <c r="G100" s="13">
        <v>9548.42</v>
      </c>
      <c r="H100" s="16" t="s">
        <v>20</v>
      </c>
      <c r="I100" s="17"/>
      <c r="J100" s="17"/>
    </row>
    <row r="101" spans="1:10">
      <c r="A101" s="4">
        <f t="shared" si="3"/>
        <v>100</v>
      </c>
      <c r="B101" s="5">
        <v>1366</v>
      </c>
      <c r="C101" s="15">
        <v>581</v>
      </c>
      <c r="D101" s="6" t="s">
        <v>43</v>
      </c>
      <c r="E101" s="9" t="s">
        <v>44</v>
      </c>
      <c r="F101" s="9" t="s">
        <v>13</v>
      </c>
      <c r="G101" s="13">
        <v>10443.59</v>
      </c>
      <c r="H101" s="16">
        <v>67901</v>
      </c>
      <c r="I101" s="17" t="s">
        <v>33</v>
      </c>
      <c r="J101" s="18">
        <v>101441820</v>
      </c>
    </row>
    <row r="102" spans="1:10">
      <c r="A102" s="4">
        <f t="shared" si="3"/>
        <v>101</v>
      </c>
      <c r="B102" s="6">
        <v>1367</v>
      </c>
      <c r="C102" s="15">
        <v>581</v>
      </c>
      <c r="D102" s="6" t="s">
        <v>45</v>
      </c>
      <c r="E102" s="9" t="s">
        <v>44</v>
      </c>
      <c r="F102" s="9" t="s">
        <v>13</v>
      </c>
      <c r="G102" s="13">
        <v>10443.59</v>
      </c>
      <c r="H102" s="16" t="s">
        <v>20</v>
      </c>
      <c r="I102" s="17"/>
      <c r="J102" s="17"/>
    </row>
    <row r="103" spans="1:10">
      <c r="A103" s="4">
        <f t="shared" si="3"/>
        <v>102</v>
      </c>
      <c r="B103" s="6">
        <v>1421</v>
      </c>
      <c r="C103" s="7">
        <v>584</v>
      </c>
      <c r="D103" s="6" t="s">
        <v>49</v>
      </c>
      <c r="E103" s="9" t="s">
        <v>50</v>
      </c>
      <c r="F103" s="9" t="s">
        <v>13</v>
      </c>
      <c r="G103" s="13">
        <v>5072.4799999999996</v>
      </c>
      <c r="H103" s="16" t="s">
        <v>20</v>
      </c>
      <c r="I103" s="17"/>
      <c r="J103" s="17"/>
    </row>
    <row r="104" spans="1:10">
      <c r="A104" s="4">
        <f t="shared" si="3"/>
        <v>103</v>
      </c>
      <c r="B104" s="6">
        <v>1422</v>
      </c>
      <c r="C104" s="7">
        <v>584</v>
      </c>
      <c r="D104" s="6" t="s">
        <v>51</v>
      </c>
      <c r="E104" s="9" t="s">
        <v>50</v>
      </c>
      <c r="F104" s="9" t="s">
        <v>13</v>
      </c>
      <c r="G104" s="13">
        <v>5072.4799999999996</v>
      </c>
      <c r="H104" s="16">
        <v>15107.1114319794</v>
      </c>
      <c r="I104" s="17" t="s">
        <v>48</v>
      </c>
      <c r="J104" s="18">
        <v>547767652</v>
      </c>
    </row>
    <row r="105" spans="1:10">
      <c r="A105" s="4">
        <f t="shared" si="3"/>
        <v>104</v>
      </c>
      <c r="B105" s="5">
        <v>1423</v>
      </c>
      <c r="C105" s="7">
        <v>584</v>
      </c>
      <c r="D105" s="6" t="s">
        <v>52</v>
      </c>
      <c r="E105" s="9" t="s">
        <v>50</v>
      </c>
      <c r="F105" s="9" t="s">
        <v>13</v>
      </c>
      <c r="G105" s="13">
        <v>5072.4799999999996</v>
      </c>
      <c r="H105" s="16" t="s">
        <v>20</v>
      </c>
      <c r="I105" s="17"/>
      <c r="J105" s="17"/>
    </row>
    <row r="106" spans="1:10">
      <c r="A106" s="4">
        <f t="shared" si="3"/>
        <v>105</v>
      </c>
      <c r="B106" s="6">
        <v>1424</v>
      </c>
      <c r="C106" s="7">
        <v>584</v>
      </c>
      <c r="D106" s="6" t="s">
        <v>53</v>
      </c>
      <c r="E106" s="9" t="s">
        <v>54</v>
      </c>
      <c r="F106" s="9" t="s">
        <v>13</v>
      </c>
      <c r="G106" s="13">
        <v>15217.43</v>
      </c>
      <c r="H106" s="16" t="s">
        <v>20</v>
      </c>
      <c r="I106" s="17"/>
      <c r="J106" s="17"/>
    </row>
    <row r="107" spans="1:10">
      <c r="A107" s="4">
        <f t="shared" si="3"/>
        <v>106</v>
      </c>
      <c r="B107" s="6">
        <v>1484</v>
      </c>
      <c r="C107" s="15" t="s">
        <v>111</v>
      </c>
      <c r="D107" s="6" t="s">
        <v>134</v>
      </c>
      <c r="E107" s="9" t="s">
        <v>135</v>
      </c>
      <c r="F107" s="9" t="s">
        <v>12</v>
      </c>
      <c r="G107" s="13">
        <v>22479.03</v>
      </c>
      <c r="H107" s="16">
        <v>50794</v>
      </c>
      <c r="I107" s="17" t="s">
        <v>114</v>
      </c>
      <c r="J107" s="18">
        <v>317831150</v>
      </c>
    </row>
    <row r="108" spans="1:10">
      <c r="A108" s="4">
        <f t="shared" si="3"/>
        <v>107</v>
      </c>
      <c r="B108" s="6">
        <v>1485</v>
      </c>
      <c r="C108" s="15" t="s">
        <v>111</v>
      </c>
      <c r="D108" s="6" t="s">
        <v>136</v>
      </c>
      <c r="E108" s="9" t="s">
        <v>135</v>
      </c>
      <c r="F108" s="9" t="s">
        <v>12</v>
      </c>
      <c r="G108" s="13">
        <v>22479.03</v>
      </c>
      <c r="H108" s="16">
        <v>43700.182910547403</v>
      </c>
      <c r="I108" s="17" t="s">
        <v>114</v>
      </c>
      <c r="J108" s="18">
        <v>1467439138</v>
      </c>
    </row>
    <row r="109" spans="1:10">
      <c r="A109" s="4">
        <f t="shared" si="3"/>
        <v>108</v>
      </c>
      <c r="B109" s="5">
        <v>1486</v>
      </c>
      <c r="C109" s="15" t="s">
        <v>111</v>
      </c>
      <c r="D109" s="6" t="s">
        <v>137</v>
      </c>
      <c r="E109" s="9" t="s">
        <v>135</v>
      </c>
      <c r="F109" s="9" t="s">
        <v>12</v>
      </c>
      <c r="G109" s="13">
        <v>22479.03</v>
      </c>
      <c r="H109" s="16">
        <v>42926.886363636397</v>
      </c>
      <c r="I109" s="17" t="s">
        <v>114</v>
      </c>
      <c r="J109" s="18">
        <v>1556263289</v>
      </c>
    </row>
    <row r="110" spans="1:10">
      <c r="A110" s="4">
        <f t="shared" si="3"/>
        <v>109</v>
      </c>
      <c r="B110" s="6">
        <v>1487</v>
      </c>
      <c r="C110" s="15" t="s">
        <v>111</v>
      </c>
      <c r="D110" s="6" t="s">
        <v>138</v>
      </c>
      <c r="E110" s="9" t="s">
        <v>135</v>
      </c>
      <c r="F110" s="9" t="s">
        <v>12</v>
      </c>
      <c r="G110" s="13">
        <v>22479.03</v>
      </c>
      <c r="H110" s="16">
        <v>45066.7919184942</v>
      </c>
      <c r="I110" s="17" t="s">
        <v>114</v>
      </c>
      <c r="J110" s="18">
        <v>1013110602</v>
      </c>
    </row>
    <row r="111" spans="1:10">
      <c r="A111" s="4">
        <f t="shared" si="3"/>
        <v>110</v>
      </c>
      <c r="B111" s="6">
        <v>1488</v>
      </c>
      <c r="C111" s="15" t="s">
        <v>111</v>
      </c>
      <c r="D111" s="6" t="s">
        <v>139</v>
      </c>
      <c r="E111" s="9" t="s">
        <v>135</v>
      </c>
      <c r="F111" s="9" t="s">
        <v>12</v>
      </c>
      <c r="G111" s="13">
        <v>22479.03</v>
      </c>
      <c r="H111" s="16" t="s">
        <v>20</v>
      </c>
      <c r="I111" s="17"/>
      <c r="J111" s="17"/>
    </row>
    <row r="112" spans="1:10">
      <c r="A112" s="4">
        <f t="shared" si="3"/>
        <v>111</v>
      </c>
      <c r="B112" s="5">
        <v>1489</v>
      </c>
      <c r="C112" s="15" t="s">
        <v>111</v>
      </c>
      <c r="D112" s="6" t="s">
        <v>140</v>
      </c>
      <c r="E112" s="9" t="s">
        <v>135</v>
      </c>
      <c r="F112" s="9" t="s">
        <v>12</v>
      </c>
      <c r="G112" s="13">
        <v>22479.03</v>
      </c>
      <c r="H112" s="16" t="s">
        <v>20</v>
      </c>
      <c r="I112" s="17"/>
      <c r="J112" s="17"/>
    </row>
    <row r="113" spans="1:13">
      <c r="A113" s="4">
        <f t="shared" si="3"/>
        <v>112</v>
      </c>
      <c r="B113" s="6">
        <v>1497</v>
      </c>
      <c r="C113" s="15" t="s">
        <v>111</v>
      </c>
      <c r="D113" s="6" t="s">
        <v>152</v>
      </c>
      <c r="E113" s="9" t="s">
        <v>135</v>
      </c>
      <c r="F113" s="9" t="s">
        <v>12</v>
      </c>
      <c r="G113" s="13">
        <v>22479.03</v>
      </c>
      <c r="H113" s="16" t="s">
        <v>20</v>
      </c>
      <c r="I113" s="17" t="s">
        <v>114</v>
      </c>
      <c r="J113" s="17"/>
    </row>
    <row r="114" spans="1:13">
      <c r="A114" s="4">
        <f t="shared" si="3"/>
        <v>113</v>
      </c>
      <c r="B114" s="6">
        <v>1509</v>
      </c>
      <c r="C114" s="7">
        <v>602</v>
      </c>
      <c r="D114" s="6" t="s">
        <v>175</v>
      </c>
      <c r="E114" s="9" t="s">
        <v>176</v>
      </c>
      <c r="F114" s="9" t="s">
        <v>12</v>
      </c>
      <c r="G114" s="13">
        <v>12259.8</v>
      </c>
      <c r="H114" s="16">
        <v>59254</v>
      </c>
      <c r="I114" s="17" t="s">
        <v>169</v>
      </c>
      <c r="J114" s="18">
        <v>1969157850</v>
      </c>
    </row>
    <row r="115" spans="1:13">
      <c r="A115" s="4">
        <f t="shared" si="3"/>
        <v>114</v>
      </c>
      <c r="B115" s="5">
        <v>1510</v>
      </c>
      <c r="C115" s="7">
        <v>602</v>
      </c>
      <c r="D115" s="6" t="s">
        <v>177</v>
      </c>
      <c r="E115" s="9" t="s">
        <v>176</v>
      </c>
      <c r="F115" s="9" t="s">
        <v>12</v>
      </c>
      <c r="G115" s="13">
        <v>12259.8</v>
      </c>
      <c r="H115" s="16" t="s">
        <v>20</v>
      </c>
      <c r="I115" s="17"/>
      <c r="J115" s="17"/>
    </row>
    <row r="116" spans="1:13">
      <c r="A116" s="4">
        <f t="shared" si="3"/>
        <v>115</v>
      </c>
      <c r="B116" s="6">
        <v>1511</v>
      </c>
      <c r="C116" s="7">
        <v>602</v>
      </c>
      <c r="D116" s="6" t="s">
        <v>178</v>
      </c>
      <c r="E116" s="9" t="s">
        <v>176</v>
      </c>
      <c r="F116" s="9" t="s">
        <v>12</v>
      </c>
      <c r="G116" s="13">
        <v>12259.8</v>
      </c>
      <c r="H116" s="16">
        <v>50018.176062025501</v>
      </c>
      <c r="I116" s="17" t="s">
        <v>169</v>
      </c>
      <c r="J116" s="18">
        <v>659610023</v>
      </c>
    </row>
    <row r="117" spans="1:13">
      <c r="A117" s="4">
        <f t="shared" si="3"/>
        <v>116</v>
      </c>
      <c r="B117" s="5">
        <v>1621</v>
      </c>
      <c r="C117" s="15">
        <v>634</v>
      </c>
      <c r="D117" s="6" t="s">
        <v>220</v>
      </c>
      <c r="E117" s="9" t="s">
        <v>221</v>
      </c>
      <c r="F117" s="9" t="s">
        <v>12</v>
      </c>
      <c r="G117" s="13">
        <v>14472.76</v>
      </c>
      <c r="H117" s="16">
        <v>15804</v>
      </c>
      <c r="I117" s="17" t="s">
        <v>222</v>
      </c>
      <c r="J117" s="18">
        <v>486324020</v>
      </c>
    </row>
    <row r="118" spans="1:13">
      <c r="A118" s="4">
        <f t="shared" si="3"/>
        <v>117</v>
      </c>
      <c r="B118" s="6">
        <v>1622</v>
      </c>
      <c r="C118" s="15">
        <v>634</v>
      </c>
      <c r="D118" s="6" t="s">
        <v>223</v>
      </c>
      <c r="E118" s="9" t="s">
        <v>224</v>
      </c>
      <c r="F118" s="9" t="s">
        <v>12</v>
      </c>
      <c r="G118" s="13">
        <v>28945.52</v>
      </c>
      <c r="H118" s="16" t="s">
        <v>20</v>
      </c>
      <c r="I118" s="17"/>
      <c r="J118" s="17"/>
    </row>
    <row r="119" spans="1:13">
      <c r="A119" s="4">
        <f t="shared" si="3"/>
        <v>118</v>
      </c>
      <c r="B119" s="5">
        <v>1441</v>
      </c>
      <c r="C119" s="7">
        <v>584</v>
      </c>
      <c r="D119" s="6" t="s">
        <v>83</v>
      </c>
      <c r="E119" s="9" t="s">
        <v>84</v>
      </c>
      <c r="F119" s="11" t="s">
        <v>85</v>
      </c>
      <c r="G119" s="13">
        <v>5072.4799999999996</v>
      </c>
      <c r="H119" s="16">
        <v>13854</v>
      </c>
      <c r="I119" s="17" t="s">
        <v>48</v>
      </c>
      <c r="J119" s="18">
        <v>731133748</v>
      </c>
    </row>
    <row r="120" spans="1:13">
      <c r="A120" s="4">
        <f t="shared" si="3"/>
        <v>119</v>
      </c>
      <c r="B120" s="6">
        <v>1448</v>
      </c>
      <c r="C120" s="7">
        <v>584</v>
      </c>
      <c r="D120" s="6" t="s">
        <v>99</v>
      </c>
      <c r="E120" s="9" t="s">
        <v>100</v>
      </c>
      <c r="F120" s="11" t="s">
        <v>85</v>
      </c>
      <c r="G120" s="13">
        <v>3381.65</v>
      </c>
      <c r="H120" s="16">
        <v>24537</v>
      </c>
      <c r="I120" s="17" t="s">
        <v>48</v>
      </c>
      <c r="J120" s="18">
        <v>15066652788</v>
      </c>
    </row>
    <row r="121" spans="1:13">
      <c r="A121" s="4">
        <f t="shared" si="3"/>
        <v>120</v>
      </c>
      <c r="B121" s="6">
        <v>1449</v>
      </c>
      <c r="C121" s="7">
        <v>584</v>
      </c>
      <c r="D121" s="6" t="s">
        <v>101</v>
      </c>
      <c r="E121" s="9" t="s">
        <v>100</v>
      </c>
      <c r="F121" s="9" t="s">
        <v>85</v>
      </c>
      <c r="G121" s="13">
        <v>3381.65</v>
      </c>
      <c r="H121" s="16" t="s">
        <v>20</v>
      </c>
      <c r="I121" s="17"/>
      <c r="J121" s="17"/>
    </row>
    <row r="122" spans="1:13">
      <c r="A122" s="4">
        <f t="shared" si="3"/>
        <v>121</v>
      </c>
      <c r="B122" s="5">
        <v>1450</v>
      </c>
      <c r="C122" s="7">
        <v>584</v>
      </c>
      <c r="D122" s="6" t="s">
        <v>102</v>
      </c>
      <c r="E122" s="9" t="s">
        <v>84</v>
      </c>
      <c r="F122" s="9" t="s">
        <v>85</v>
      </c>
      <c r="G122" s="13">
        <v>5072.4799999999996</v>
      </c>
      <c r="H122" s="16">
        <v>12398</v>
      </c>
      <c r="I122" s="17" t="s">
        <v>48</v>
      </c>
      <c r="J122" s="18">
        <v>15504746032</v>
      </c>
      <c r="K122" s="22">
        <f>SUM(J119:J122)</f>
        <v>31302532568</v>
      </c>
      <c r="L122" s="25">
        <f>(K122*100)/J124</f>
        <v>19.259587292938136</v>
      </c>
      <c r="M122" s="24"/>
    </row>
    <row r="123" spans="1:13">
      <c r="A123" s="4">
        <f t="shared" si="3"/>
        <v>122</v>
      </c>
      <c r="B123" s="6">
        <v>1451</v>
      </c>
      <c r="C123" s="7">
        <v>584</v>
      </c>
      <c r="D123" s="6" t="s">
        <v>103</v>
      </c>
      <c r="E123" s="9" t="s">
        <v>104</v>
      </c>
      <c r="F123" s="9" t="s">
        <v>85</v>
      </c>
      <c r="G123" s="13">
        <v>253623.83</v>
      </c>
      <c r="H123" s="16" t="s">
        <v>20</v>
      </c>
      <c r="I123" s="17"/>
      <c r="J123" s="17"/>
    </row>
    <row r="124" spans="1:13">
      <c r="J124" s="19">
        <f>SUM(J2:J123)</f>
        <v>162529612353</v>
      </c>
    </row>
  </sheetData>
  <sortState ref="A2:J123">
    <sortCondition ref="F2:F123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6"/>
  <sheetViews>
    <sheetView topLeftCell="A6" workbookViewId="0">
      <selection activeCell="I48" sqref="I48"/>
    </sheetView>
  </sheetViews>
  <sheetFormatPr baseColWidth="10" defaultRowHeight="13.5"/>
  <cols>
    <col min="1" max="1" width="4.85546875" style="4" customWidth="1"/>
    <col min="2" max="2" width="4.140625" style="4" customWidth="1"/>
    <col min="3" max="3" width="4.7109375" style="4" customWidth="1"/>
    <col min="4" max="4" width="11.42578125" style="4"/>
    <col min="5" max="5" width="37.42578125" style="10" customWidth="1"/>
    <col min="6" max="6" width="14.140625" style="10" customWidth="1"/>
    <col min="7" max="7" width="11.7109375" style="14" customWidth="1"/>
    <col min="8" max="8" width="8" style="4" customWidth="1"/>
    <col min="9" max="9" width="30.28515625" style="4" customWidth="1"/>
    <col min="10" max="10" width="10.7109375" style="4" customWidth="1"/>
    <col min="11" max="11" width="11.42578125" style="4"/>
    <col min="12" max="12" width="4.85546875" style="4" customWidth="1"/>
    <col min="13" max="16384" width="11.42578125" style="4"/>
  </cols>
  <sheetData>
    <row r="1" spans="1:11" ht="40.5">
      <c r="A1" s="1" t="s">
        <v>233</v>
      </c>
      <c r="B1" s="1" t="s">
        <v>0</v>
      </c>
      <c r="C1" s="1" t="s">
        <v>1</v>
      </c>
      <c r="D1" s="1" t="s">
        <v>2</v>
      </c>
      <c r="E1" s="8" t="s">
        <v>3</v>
      </c>
      <c r="F1" s="8" t="s">
        <v>4</v>
      </c>
      <c r="G1" s="12" t="s">
        <v>5</v>
      </c>
      <c r="H1" s="2" t="s">
        <v>6</v>
      </c>
      <c r="I1" s="3" t="s">
        <v>7</v>
      </c>
      <c r="J1" s="3" t="s">
        <v>8</v>
      </c>
    </row>
    <row r="2" spans="1:11">
      <c r="A2" s="4">
        <v>1</v>
      </c>
      <c r="B2" s="6">
        <v>1047</v>
      </c>
      <c r="C2" s="7">
        <v>506</v>
      </c>
      <c r="D2" s="6" t="s">
        <v>15</v>
      </c>
      <c r="E2" s="9" t="s">
        <v>16</v>
      </c>
      <c r="F2" s="9" t="s">
        <v>17</v>
      </c>
      <c r="G2" s="13">
        <v>22273.200000000001</v>
      </c>
      <c r="H2" s="16">
        <v>48597.231181445197</v>
      </c>
      <c r="I2" s="17" t="s">
        <v>18</v>
      </c>
      <c r="J2" s="18">
        <v>2558333268</v>
      </c>
    </row>
    <row r="3" spans="1:11">
      <c r="A3" s="4">
        <f>A2+1</f>
        <v>2</v>
      </c>
      <c r="B3" s="6">
        <v>1050</v>
      </c>
      <c r="C3" s="7">
        <v>506</v>
      </c>
      <c r="D3" s="6" t="s">
        <v>23</v>
      </c>
      <c r="E3" s="9" t="s">
        <v>24</v>
      </c>
      <c r="F3" s="9" t="s">
        <v>10</v>
      </c>
      <c r="G3" s="13">
        <v>22273.200000000001</v>
      </c>
      <c r="H3" s="16">
        <v>50311.407537067498</v>
      </c>
      <c r="I3" s="17" t="s">
        <v>18</v>
      </c>
      <c r="J3" s="18">
        <v>1728189436</v>
      </c>
    </row>
    <row r="4" spans="1:11">
      <c r="A4" s="4">
        <f t="shared" ref="A4:A55" si="0">A3+1</f>
        <v>3</v>
      </c>
      <c r="B4" s="6">
        <v>1053</v>
      </c>
      <c r="C4" s="7">
        <v>506</v>
      </c>
      <c r="D4" s="6" t="s">
        <v>27</v>
      </c>
      <c r="E4" s="9" t="s">
        <v>28</v>
      </c>
      <c r="F4" s="9" t="s">
        <v>11</v>
      </c>
      <c r="G4" s="13">
        <v>38978.1</v>
      </c>
      <c r="H4" s="16">
        <v>71637</v>
      </c>
      <c r="I4" s="17" t="s">
        <v>18</v>
      </c>
      <c r="J4" s="18">
        <v>721725590</v>
      </c>
    </row>
    <row r="5" spans="1:11">
      <c r="A5" s="4">
        <f t="shared" si="0"/>
        <v>4</v>
      </c>
      <c r="B5" s="5">
        <v>1054</v>
      </c>
      <c r="C5" s="7">
        <v>506</v>
      </c>
      <c r="D5" s="6" t="s">
        <v>29</v>
      </c>
      <c r="E5" s="9" t="s">
        <v>30</v>
      </c>
      <c r="F5" s="9" t="s">
        <v>11</v>
      </c>
      <c r="G5" s="13">
        <v>51970.8</v>
      </c>
      <c r="H5" s="16">
        <v>71438</v>
      </c>
      <c r="I5" s="17" t="s">
        <v>18</v>
      </c>
      <c r="J5" s="18">
        <v>503641498</v>
      </c>
      <c r="K5" s="22">
        <f>SUM(J2:J5)</f>
        <v>5511889792</v>
      </c>
    </row>
    <row r="6" spans="1:11">
      <c r="A6" s="4">
        <f t="shared" si="0"/>
        <v>5</v>
      </c>
      <c r="B6" s="5">
        <v>1360</v>
      </c>
      <c r="C6" s="15">
        <v>581</v>
      </c>
      <c r="D6" s="6" t="s">
        <v>31</v>
      </c>
      <c r="E6" s="9" t="s">
        <v>32</v>
      </c>
      <c r="F6" s="9" t="s">
        <v>13</v>
      </c>
      <c r="G6" s="13">
        <v>10443.59</v>
      </c>
      <c r="H6" s="16" t="s">
        <v>20</v>
      </c>
      <c r="I6" s="17" t="s">
        <v>33</v>
      </c>
      <c r="J6" s="18">
        <v>31106980</v>
      </c>
    </row>
    <row r="7" spans="1:11">
      <c r="A7" s="4">
        <f t="shared" si="0"/>
        <v>6</v>
      </c>
      <c r="B7" s="5">
        <v>1366</v>
      </c>
      <c r="C7" s="15">
        <v>581</v>
      </c>
      <c r="D7" s="6" t="s">
        <v>43</v>
      </c>
      <c r="E7" s="9" t="s">
        <v>44</v>
      </c>
      <c r="F7" s="9" t="s">
        <v>13</v>
      </c>
      <c r="G7" s="13">
        <v>10443.59</v>
      </c>
      <c r="H7" s="16">
        <v>67901</v>
      </c>
      <c r="I7" s="17" t="s">
        <v>33</v>
      </c>
      <c r="J7" s="18">
        <v>101441820</v>
      </c>
      <c r="K7" s="21">
        <f>SUM(J6:J7)</f>
        <v>132548800</v>
      </c>
    </row>
    <row r="8" spans="1:11">
      <c r="A8" s="4">
        <f t="shared" si="0"/>
        <v>7</v>
      </c>
      <c r="B8" s="6">
        <v>1422</v>
      </c>
      <c r="C8" s="7">
        <v>584</v>
      </c>
      <c r="D8" s="6" t="s">
        <v>51</v>
      </c>
      <c r="E8" s="9" t="s">
        <v>50</v>
      </c>
      <c r="F8" s="9" t="s">
        <v>13</v>
      </c>
      <c r="G8" s="13">
        <v>5072.4799999999996</v>
      </c>
      <c r="H8" s="16">
        <v>15107.1114319794</v>
      </c>
      <c r="I8" s="17" t="s">
        <v>48</v>
      </c>
      <c r="J8" s="18">
        <v>547767652</v>
      </c>
    </row>
    <row r="9" spans="1:11">
      <c r="A9" s="4">
        <f t="shared" si="0"/>
        <v>8</v>
      </c>
      <c r="B9" s="6">
        <v>1425</v>
      </c>
      <c r="C9" s="7">
        <v>584</v>
      </c>
      <c r="D9" s="6" t="s">
        <v>55</v>
      </c>
      <c r="E9" s="9" t="s">
        <v>56</v>
      </c>
      <c r="F9" s="9" t="s">
        <v>57</v>
      </c>
      <c r="G9" s="13">
        <v>5072.4799999999996</v>
      </c>
      <c r="H9" s="16">
        <v>12636.971659919</v>
      </c>
      <c r="I9" s="17" t="s">
        <v>48</v>
      </c>
      <c r="J9" s="18">
        <v>118390680</v>
      </c>
    </row>
    <row r="10" spans="1:11">
      <c r="A10" s="4">
        <f t="shared" si="0"/>
        <v>9</v>
      </c>
      <c r="B10" s="6">
        <v>1433</v>
      </c>
      <c r="C10" s="7">
        <v>584</v>
      </c>
      <c r="D10" s="6" t="s">
        <v>68</v>
      </c>
      <c r="E10" s="9" t="s">
        <v>69</v>
      </c>
      <c r="F10" s="9" t="s">
        <v>70</v>
      </c>
      <c r="G10" s="13">
        <v>5072.4799999999996</v>
      </c>
      <c r="H10" s="16">
        <v>17002</v>
      </c>
      <c r="I10" s="17" t="s">
        <v>48</v>
      </c>
      <c r="J10" s="18">
        <v>475416620</v>
      </c>
    </row>
    <row r="11" spans="1:11">
      <c r="A11" s="4">
        <f t="shared" si="0"/>
        <v>10</v>
      </c>
      <c r="B11" s="6">
        <v>1437</v>
      </c>
      <c r="C11" s="7">
        <v>584</v>
      </c>
      <c r="D11" s="6" t="s">
        <v>77</v>
      </c>
      <c r="E11" s="9" t="s">
        <v>78</v>
      </c>
      <c r="F11" s="9" t="s">
        <v>10</v>
      </c>
      <c r="G11" s="13">
        <v>5072.4799999999996</v>
      </c>
      <c r="H11" s="16">
        <v>11197</v>
      </c>
      <c r="I11" s="17" t="s">
        <v>48</v>
      </c>
      <c r="J11" s="18">
        <v>1397278533</v>
      </c>
    </row>
    <row r="12" spans="1:11">
      <c r="A12" s="4">
        <f t="shared" si="0"/>
        <v>11</v>
      </c>
      <c r="B12" s="6">
        <v>1439</v>
      </c>
      <c r="C12" s="7">
        <v>584</v>
      </c>
      <c r="D12" s="6" t="s">
        <v>81</v>
      </c>
      <c r="E12" s="9" t="s">
        <v>78</v>
      </c>
      <c r="F12" s="9" t="s">
        <v>10</v>
      </c>
      <c r="G12" s="13">
        <v>5072.4799999999996</v>
      </c>
      <c r="H12" s="16">
        <v>9594</v>
      </c>
      <c r="I12" s="17" t="s">
        <v>48</v>
      </c>
      <c r="J12" s="18">
        <v>2652606646</v>
      </c>
    </row>
    <row r="13" spans="1:11">
      <c r="A13" s="4">
        <f t="shared" si="0"/>
        <v>12</v>
      </c>
      <c r="B13" s="5">
        <v>1441</v>
      </c>
      <c r="C13" s="7">
        <v>584</v>
      </c>
      <c r="D13" s="6" t="s">
        <v>83</v>
      </c>
      <c r="E13" s="9" t="s">
        <v>84</v>
      </c>
      <c r="F13" s="11" t="s">
        <v>85</v>
      </c>
      <c r="G13" s="13">
        <v>5072.4799999999996</v>
      </c>
      <c r="H13" s="16">
        <v>13854</v>
      </c>
      <c r="I13" s="17" t="s">
        <v>48</v>
      </c>
      <c r="J13" s="18">
        <v>731133748</v>
      </c>
    </row>
    <row r="14" spans="1:11">
      <c r="A14" s="4">
        <f t="shared" si="0"/>
        <v>13</v>
      </c>
      <c r="B14" s="6">
        <v>1442</v>
      </c>
      <c r="C14" s="7">
        <v>584</v>
      </c>
      <c r="D14" s="6" t="s">
        <v>86</v>
      </c>
      <c r="E14" s="9" t="s">
        <v>87</v>
      </c>
      <c r="F14" s="9" t="s">
        <v>11</v>
      </c>
      <c r="G14" s="13">
        <v>3381.65</v>
      </c>
      <c r="H14" s="16">
        <v>19532.486230029601</v>
      </c>
      <c r="I14" s="17" t="s">
        <v>48</v>
      </c>
      <c r="J14" s="18">
        <v>5392401979</v>
      </c>
    </row>
    <row r="15" spans="1:11">
      <c r="A15" s="4">
        <f t="shared" si="0"/>
        <v>14</v>
      </c>
      <c r="B15" s="6">
        <v>1443</v>
      </c>
      <c r="C15" s="7">
        <v>584</v>
      </c>
      <c r="D15" s="6" t="s">
        <v>88</v>
      </c>
      <c r="E15" s="9" t="s">
        <v>89</v>
      </c>
      <c r="F15" s="9" t="s">
        <v>11</v>
      </c>
      <c r="G15" s="13">
        <v>169082.55</v>
      </c>
      <c r="H15" s="16">
        <v>309249</v>
      </c>
      <c r="I15" s="17" t="s">
        <v>48</v>
      </c>
      <c r="J15" s="18">
        <v>1067298354</v>
      </c>
    </row>
    <row r="16" spans="1:11">
      <c r="A16" s="4">
        <f t="shared" si="0"/>
        <v>15</v>
      </c>
      <c r="B16" s="6">
        <v>1445</v>
      </c>
      <c r="C16" s="7">
        <v>584</v>
      </c>
      <c r="D16" s="6" t="s">
        <v>91</v>
      </c>
      <c r="E16" s="9" t="s">
        <v>92</v>
      </c>
      <c r="F16" s="9" t="s">
        <v>11</v>
      </c>
      <c r="G16" s="13">
        <v>3478.27</v>
      </c>
      <c r="H16" s="16">
        <v>26258</v>
      </c>
      <c r="I16" s="17" t="s">
        <v>48</v>
      </c>
      <c r="J16" s="18">
        <v>229292400</v>
      </c>
    </row>
    <row r="17" spans="1:12">
      <c r="A17" s="4">
        <f t="shared" si="0"/>
        <v>16</v>
      </c>
      <c r="B17" s="6">
        <v>1448</v>
      </c>
      <c r="C17" s="7">
        <v>584</v>
      </c>
      <c r="D17" s="6" t="s">
        <v>99</v>
      </c>
      <c r="E17" s="9" t="s">
        <v>100</v>
      </c>
      <c r="F17" s="11" t="s">
        <v>85</v>
      </c>
      <c r="G17" s="13">
        <v>3381.65</v>
      </c>
      <c r="H17" s="16">
        <v>24537</v>
      </c>
      <c r="I17" s="17" t="s">
        <v>48</v>
      </c>
      <c r="J17" s="18">
        <v>15066652788</v>
      </c>
    </row>
    <row r="18" spans="1:12">
      <c r="A18" s="4">
        <f t="shared" si="0"/>
        <v>17</v>
      </c>
      <c r="B18" s="5">
        <v>1450</v>
      </c>
      <c r="C18" s="7">
        <v>584</v>
      </c>
      <c r="D18" s="6" t="s">
        <v>102</v>
      </c>
      <c r="E18" s="9" t="s">
        <v>84</v>
      </c>
      <c r="F18" s="9" t="s">
        <v>85</v>
      </c>
      <c r="G18" s="13">
        <v>5072.4799999999996</v>
      </c>
      <c r="H18" s="16">
        <v>12398</v>
      </c>
      <c r="I18" s="17" t="s">
        <v>48</v>
      </c>
      <c r="J18" s="18">
        <v>15504746032</v>
      </c>
    </row>
    <row r="19" spans="1:12">
      <c r="A19" s="4">
        <f t="shared" si="0"/>
        <v>18</v>
      </c>
      <c r="B19" s="6">
        <v>1452</v>
      </c>
      <c r="C19" s="7">
        <v>584</v>
      </c>
      <c r="D19" s="6" t="s">
        <v>105</v>
      </c>
      <c r="E19" s="9" t="s">
        <v>106</v>
      </c>
      <c r="F19" s="9" t="s">
        <v>9</v>
      </c>
      <c r="G19" s="13">
        <v>8454.1299999999992</v>
      </c>
      <c r="H19" s="16">
        <v>15846.603557570401</v>
      </c>
      <c r="I19" s="17" t="s">
        <v>48</v>
      </c>
      <c r="J19" s="18">
        <v>2294515599</v>
      </c>
    </row>
    <row r="20" spans="1:12">
      <c r="A20" s="4">
        <f t="shared" si="0"/>
        <v>19</v>
      </c>
      <c r="B20" s="5">
        <v>1453</v>
      </c>
      <c r="C20" s="7">
        <v>584</v>
      </c>
      <c r="D20" s="6" t="s">
        <v>107</v>
      </c>
      <c r="E20" s="9" t="s">
        <v>108</v>
      </c>
      <c r="F20" s="9" t="s">
        <v>70</v>
      </c>
      <c r="G20" s="13">
        <v>3381.65</v>
      </c>
      <c r="H20" s="16">
        <v>18455</v>
      </c>
      <c r="I20" s="17" t="s">
        <v>48</v>
      </c>
      <c r="J20" s="18">
        <v>273236824</v>
      </c>
      <c r="K20" s="22">
        <f>SUM(J8:J20)</f>
        <v>45750737855</v>
      </c>
      <c r="L20" s="25">
        <f>(K20*100)/J56</f>
        <v>28.149170598914264</v>
      </c>
    </row>
    <row r="21" spans="1:12">
      <c r="A21" s="4">
        <f t="shared" si="0"/>
        <v>20</v>
      </c>
      <c r="B21" s="6">
        <v>1470</v>
      </c>
      <c r="C21" s="15" t="s">
        <v>111</v>
      </c>
      <c r="D21" s="6" t="s">
        <v>112</v>
      </c>
      <c r="E21" s="9" t="s">
        <v>113</v>
      </c>
      <c r="F21" s="9" t="s">
        <v>9</v>
      </c>
      <c r="G21" s="13">
        <v>22479.03</v>
      </c>
      <c r="H21" s="16">
        <v>51471</v>
      </c>
      <c r="I21" s="17" t="s">
        <v>114</v>
      </c>
      <c r="J21" s="18">
        <v>13219902042</v>
      </c>
    </row>
    <row r="22" spans="1:12">
      <c r="A22" s="4">
        <f t="shared" si="0"/>
        <v>21</v>
      </c>
      <c r="B22" s="6">
        <v>1473</v>
      </c>
      <c r="C22" s="15" t="s">
        <v>111</v>
      </c>
      <c r="D22" s="6" t="s">
        <v>118</v>
      </c>
      <c r="E22" s="9" t="s">
        <v>119</v>
      </c>
      <c r="F22" s="9" t="s">
        <v>11</v>
      </c>
      <c r="G22" s="13">
        <v>22479.03</v>
      </c>
      <c r="H22" s="16">
        <v>46305.577195885999</v>
      </c>
      <c r="I22" s="17" t="s">
        <v>114</v>
      </c>
      <c r="J22" s="18">
        <v>5792276414</v>
      </c>
    </row>
    <row r="23" spans="1:12">
      <c r="A23" s="4">
        <f t="shared" si="0"/>
        <v>22</v>
      </c>
      <c r="B23" s="6">
        <v>1475</v>
      </c>
      <c r="C23" s="15" t="s">
        <v>111</v>
      </c>
      <c r="D23" s="6" t="s">
        <v>121</v>
      </c>
      <c r="E23" s="9" t="s">
        <v>122</v>
      </c>
      <c r="F23" s="9" t="s">
        <v>10</v>
      </c>
      <c r="G23" s="13">
        <v>22479.03</v>
      </c>
      <c r="H23" s="16">
        <v>50224</v>
      </c>
      <c r="I23" s="17" t="s">
        <v>114</v>
      </c>
      <c r="J23" s="18">
        <v>114650499</v>
      </c>
    </row>
    <row r="24" spans="1:12">
      <c r="A24" s="4">
        <f t="shared" si="0"/>
        <v>23</v>
      </c>
      <c r="B24" s="6">
        <v>1478</v>
      </c>
      <c r="C24" s="15" t="s">
        <v>111</v>
      </c>
      <c r="D24" s="6" t="s">
        <v>125</v>
      </c>
      <c r="E24" s="9" t="s">
        <v>122</v>
      </c>
      <c r="F24" s="9" t="s">
        <v>10</v>
      </c>
      <c r="G24" s="13">
        <v>22479.03</v>
      </c>
      <c r="H24" s="16">
        <v>52799.387936943102</v>
      </c>
      <c r="I24" s="17" t="s">
        <v>114</v>
      </c>
      <c r="J24" s="18">
        <v>274308494</v>
      </c>
    </row>
    <row r="25" spans="1:12">
      <c r="A25" s="4">
        <f t="shared" si="0"/>
        <v>24</v>
      </c>
      <c r="B25" s="5">
        <v>1480</v>
      </c>
      <c r="C25" s="15" t="s">
        <v>111</v>
      </c>
      <c r="D25" s="6" t="s">
        <v>127</v>
      </c>
      <c r="E25" s="9" t="s">
        <v>122</v>
      </c>
      <c r="F25" s="9" t="s">
        <v>10</v>
      </c>
      <c r="G25" s="13">
        <v>22479.03</v>
      </c>
      <c r="H25" s="16">
        <v>46872</v>
      </c>
      <c r="I25" s="17" t="s">
        <v>114</v>
      </c>
      <c r="J25" s="18">
        <v>1181639252</v>
      </c>
    </row>
    <row r="26" spans="1:12">
      <c r="A26" s="4">
        <f t="shared" si="0"/>
        <v>25</v>
      </c>
      <c r="B26" s="6">
        <v>1481</v>
      </c>
      <c r="C26" s="15" t="s">
        <v>111</v>
      </c>
      <c r="D26" s="6" t="s">
        <v>128</v>
      </c>
      <c r="E26" s="9" t="s">
        <v>129</v>
      </c>
      <c r="F26" s="9" t="s">
        <v>9</v>
      </c>
      <c r="G26" s="13">
        <v>25690.32</v>
      </c>
      <c r="H26" s="16">
        <v>61604.332179261102</v>
      </c>
      <c r="I26" s="17" t="s">
        <v>114</v>
      </c>
      <c r="J26" s="18">
        <v>18041750550</v>
      </c>
    </row>
    <row r="27" spans="1:12">
      <c r="A27" s="4">
        <f t="shared" si="0"/>
        <v>26</v>
      </c>
      <c r="B27" s="5">
        <v>1483</v>
      </c>
      <c r="C27" s="15" t="s">
        <v>111</v>
      </c>
      <c r="D27" s="6" t="s">
        <v>132</v>
      </c>
      <c r="E27" s="9" t="s">
        <v>133</v>
      </c>
      <c r="F27" s="9" t="s">
        <v>11</v>
      </c>
      <c r="G27" s="13">
        <v>25690.32</v>
      </c>
      <c r="H27" s="16">
        <v>48956.073322502503</v>
      </c>
      <c r="I27" s="17" t="s">
        <v>114</v>
      </c>
      <c r="J27" s="18">
        <v>6503828040</v>
      </c>
    </row>
    <row r="28" spans="1:12">
      <c r="A28" s="4">
        <f t="shared" si="0"/>
        <v>27</v>
      </c>
      <c r="B28" s="6">
        <v>1484</v>
      </c>
      <c r="C28" s="15" t="s">
        <v>111</v>
      </c>
      <c r="D28" s="6" t="s">
        <v>134</v>
      </c>
      <c r="E28" s="9" t="s">
        <v>135</v>
      </c>
      <c r="F28" s="9" t="s">
        <v>12</v>
      </c>
      <c r="G28" s="13">
        <v>22479.03</v>
      </c>
      <c r="H28" s="16">
        <v>50794</v>
      </c>
      <c r="I28" s="17" t="s">
        <v>114</v>
      </c>
      <c r="J28" s="18">
        <v>317831150</v>
      </c>
    </row>
    <row r="29" spans="1:12">
      <c r="A29" s="4">
        <f t="shared" si="0"/>
        <v>28</v>
      </c>
      <c r="B29" s="6">
        <v>1485</v>
      </c>
      <c r="C29" s="15" t="s">
        <v>111</v>
      </c>
      <c r="D29" s="6" t="s">
        <v>136</v>
      </c>
      <c r="E29" s="9" t="s">
        <v>135</v>
      </c>
      <c r="F29" s="9" t="s">
        <v>12</v>
      </c>
      <c r="G29" s="13">
        <v>22479.03</v>
      </c>
      <c r="H29" s="16">
        <v>43700.182910547403</v>
      </c>
      <c r="I29" s="17" t="s">
        <v>114</v>
      </c>
      <c r="J29" s="18">
        <v>1467439138</v>
      </c>
    </row>
    <row r="30" spans="1:12">
      <c r="A30" s="4">
        <f t="shared" si="0"/>
        <v>29</v>
      </c>
      <c r="B30" s="5">
        <v>1486</v>
      </c>
      <c r="C30" s="15" t="s">
        <v>111</v>
      </c>
      <c r="D30" s="6" t="s">
        <v>137</v>
      </c>
      <c r="E30" s="9" t="s">
        <v>135</v>
      </c>
      <c r="F30" s="9" t="s">
        <v>12</v>
      </c>
      <c r="G30" s="13">
        <v>22479.03</v>
      </c>
      <c r="H30" s="16">
        <v>42926.886363636397</v>
      </c>
      <c r="I30" s="17" t="s">
        <v>114</v>
      </c>
      <c r="J30" s="18">
        <v>1556263289</v>
      </c>
    </row>
    <row r="31" spans="1:12">
      <c r="A31" s="4">
        <f t="shared" si="0"/>
        <v>30</v>
      </c>
      <c r="B31" s="6">
        <v>1487</v>
      </c>
      <c r="C31" s="15" t="s">
        <v>111</v>
      </c>
      <c r="D31" s="6" t="s">
        <v>138</v>
      </c>
      <c r="E31" s="9" t="s">
        <v>135</v>
      </c>
      <c r="F31" s="9" t="s">
        <v>12</v>
      </c>
      <c r="G31" s="13">
        <v>22479.03</v>
      </c>
      <c r="H31" s="16">
        <v>45066.7919184942</v>
      </c>
      <c r="I31" s="17" t="s">
        <v>114</v>
      </c>
      <c r="J31" s="18">
        <v>1013110602</v>
      </c>
    </row>
    <row r="32" spans="1:12">
      <c r="A32" s="4">
        <f t="shared" si="0"/>
        <v>31</v>
      </c>
      <c r="B32" s="6">
        <v>1490</v>
      </c>
      <c r="C32" s="15" t="s">
        <v>111</v>
      </c>
      <c r="D32" s="6" t="s">
        <v>141</v>
      </c>
      <c r="E32" s="9" t="s">
        <v>142</v>
      </c>
      <c r="F32" s="9" t="s">
        <v>10</v>
      </c>
      <c r="G32" s="13">
        <v>22479.03</v>
      </c>
      <c r="H32" s="16">
        <v>45113.769160860298</v>
      </c>
      <c r="I32" s="17" t="s">
        <v>114</v>
      </c>
      <c r="J32" s="18">
        <v>982701729</v>
      </c>
    </row>
    <row r="33" spans="1:12">
      <c r="A33" s="4">
        <f t="shared" si="0"/>
        <v>32</v>
      </c>
      <c r="B33" s="6">
        <v>1491</v>
      </c>
      <c r="C33" s="15" t="s">
        <v>111</v>
      </c>
      <c r="D33" s="6" t="s">
        <v>143</v>
      </c>
      <c r="E33" s="9" t="s">
        <v>142</v>
      </c>
      <c r="F33" s="9" t="s">
        <v>10</v>
      </c>
      <c r="G33" s="13">
        <v>22479.03</v>
      </c>
      <c r="H33" s="16">
        <v>52807</v>
      </c>
      <c r="I33" s="17" t="s">
        <v>114</v>
      </c>
      <c r="J33" s="18">
        <v>279908247</v>
      </c>
    </row>
    <row r="34" spans="1:12">
      <c r="A34" s="4">
        <f t="shared" si="0"/>
        <v>33</v>
      </c>
      <c r="B34" s="5">
        <v>1492</v>
      </c>
      <c r="C34" s="15" t="s">
        <v>111</v>
      </c>
      <c r="D34" s="6" t="s">
        <v>144</v>
      </c>
      <c r="E34" s="9" t="s">
        <v>145</v>
      </c>
      <c r="F34" s="9" t="s">
        <v>10</v>
      </c>
      <c r="G34" s="13">
        <v>25690.32</v>
      </c>
      <c r="H34" s="16">
        <v>48661.269523852498</v>
      </c>
      <c r="I34" s="17" t="s">
        <v>114</v>
      </c>
      <c r="J34" s="18">
        <v>6569290992</v>
      </c>
    </row>
    <row r="35" spans="1:12">
      <c r="A35" s="4">
        <f t="shared" si="0"/>
        <v>34</v>
      </c>
      <c r="B35" s="6">
        <v>1494</v>
      </c>
      <c r="C35" s="15" t="s">
        <v>111</v>
      </c>
      <c r="D35" s="6" t="s">
        <v>147</v>
      </c>
      <c r="E35" s="9" t="s">
        <v>148</v>
      </c>
      <c r="F35" s="9" t="s">
        <v>41</v>
      </c>
      <c r="G35" s="13">
        <v>25690.32</v>
      </c>
      <c r="H35" s="16" t="s">
        <v>20</v>
      </c>
      <c r="I35" s="17" t="s">
        <v>114</v>
      </c>
      <c r="J35" s="18">
        <v>14602838</v>
      </c>
    </row>
    <row r="36" spans="1:12">
      <c r="A36" s="4">
        <f t="shared" si="0"/>
        <v>35</v>
      </c>
      <c r="B36" s="6">
        <v>1496</v>
      </c>
      <c r="C36" s="15" t="s">
        <v>111</v>
      </c>
      <c r="D36" s="6" t="s">
        <v>150</v>
      </c>
      <c r="E36" s="9" t="s">
        <v>151</v>
      </c>
      <c r="F36" s="9" t="s">
        <v>41</v>
      </c>
      <c r="G36" s="13">
        <v>22479.03</v>
      </c>
      <c r="H36" s="16" t="s">
        <v>20</v>
      </c>
      <c r="I36" s="17" t="s">
        <v>114</v>
      </c>
      <c r="J36" s="18">
        <v>13914950</v>
      </c>
    </row>
    <row r="37" spans="1:12">
      <c r="A37" s="4">
        <f t="shared" si="0"/>
        <v>36</v>
      </c>
      <c r="B37" s="5">
        <v>1498</v>
      </c>
      <c r="C37" s="15" t="s">
        <v>111</v>
      </c>
      <c r="D37" s="6" t="s">
        <v>153</v>
      </c>
      <c r="E37" s="9" t="s">
        <v>154</v>
      </c>
      <c r="F37" s="9" t="s">
        <v>9</v>
      </c>
      <c r="G37" s="13">
        <v>25690.32</v>
      </c>
      <c r="H37" s="16">
        <v>63117</v>
      </c>
      <c r="I37" s="17" t="s">
        <v>114</v>
      </c>
      <c r="J37" s="18">
        <v>1078609423</v>
      </c>
    </row>
    <row r="38" spans="1:12">
      <c r="A38" s="4">
        <f t="shared" si="0"/>
        <v>37</v>
      </c>
      <c r="B38" s="6">
        <v>1500</v>
      </c>
      <c r="C38" s="15" t="s">
        <v>111</v>
      </c>
      <c r="D38" s="6" t="s">
        <v>157</v>
      </c>
      <c r="E38" s="9" t="s">
        <v>158</v>
      </c>
      <c r="F38" s="9" t="s">
        <v>98</v>
      </c>
      <c r="G38" s="13">
        <v>22479.03</v>
      </c>
      <c r="H38" s="16">
        <v>34644</v>
      </c>
      <c r="I38" s="17" t="s">
        <v>114</v>
      </c>
      <c r="J38" s="18">
        <v>66503400</v>
      </c>
    </row>
    <row r="39" spans="1:12">
      <c r="A39" s="4">
        <f t="shared" si="0"/>
        <v>38</v>
      </c>
      <c r="B39" s="5">
        <v>1504</v>
      </c>
      <c r="C39" s="15" t="s">
        <v>111</v>
      </c>
      <c r="D39" s="6" t="s">
        <v>165</v>
      </c>
      <c r="E39" s="9" t="s">
        <v>166</v>
      </c>
      <c r="F39" s="9" t="s">
        <v>57</v>
      </c>
      <c r="G39" s="13">
        <v>154141.92000000001</v>
      </c>
      <c r="H39" s="16">
        <v>42834</v>
      </c>
      <c r="I39" s="17" t="s">
        <v>114</v>
      </c>
      <c r="J39" s="18">
        <v>148456950</v>
      </c>
      <c r="K39" s="21">
        <f>SUM(J21:J39)</f>
        <v>58636987999</v>
      </c>
      <c r="L39" s="21">
        <f>(K39*100)/J56</f>
        <v>36.077725867976369</v>
      </c>
    </row>
    <row r="40" spans="1:12">
      <c r="A40" s="4">
        <f t="shared" si="0"/>
        <v>39</v>
      </c>
      <c r="B40" s="6">
        <v>1505</v>
      </c>
      <c r="C40" s="7">
        <v>602</v>
      </c>
      <c r="D40" s="6" t="s">
        <v>167</v>
      </c>
      <c r="E40" s="9" t="s">
        <v>168</v>
      </c>
      <c r="F40" s="9" t="s">
        <v>11</v>
      </c>
      <c r="G40" s="13">
        <v>12259.8</v>
      </c>
      <c r="H40" s="16">
        <v>51565.479553936901</v>
      </c>
      <c r="I40" s="17" t="s">
        <v>169</v>
      </c>
      <c r="J40" s="18">
        <v>21534939363</v>
      </c>
    </row>
    <row r="41" spans="1:12">
      <c r="A41" s="4">
        <f t="shared" si="0"/>
        <v>40</v>
      </c>
      <c r="B41" s="5">
        <v>1507</v>
      </c>
      <c r="C41" s="7">
        <v>602</v>
      </c>
      <c r="D41" s="6" t="s">
        <v>171</v>
      </c>
      <c r="E41" s="9" t="s">
        <v>172</v>
      </c>
      <c r="F41" s="9" t="s">
        <v>173</v>
      </c>
      <c r="G41" s="13">
        <v>12259.8</v>
      </c>
      <c r="H41" s="16">
        <v>61594.457839176299</v>
      </c>
      <c r="I41" s="17" t="s">
        <v>169</v>
      </c>
      <c r="J41" s="18">
        <v>2054091592</v>
      </c>
    </row>
    <row r="42" spans="1:12">
      <c r="A42" s="4">
        <f t="shared" si="0"/>
        <v>41</v>
      </c>
      <c r="B42" s="6">
        <v>1509</v>
      </c>
      <c r="C42" s="7">
        <v>602</v>
      </c>
      <c r="D42" s="6" t="s">
        <v>175</v>
      </c>
      <c r="E42" s="9" t="s">
        <v>176</v>
      </c>
      <c r="F42" s="9" t="s">
        <v>12</v>
      </c>
      <c r="G42" s="13">
        <v>12259.8</v>
      </c>
      <c r="H42" s="16">
        <v>59254</v>
      </c>
      <c r="I42" s="17" t="s">
        <v>169</v>
      </c>
      <c r="J42" s="18">
        <v>1969157850</v>
      </c>
    </row>
    <row r="43" spans="1:12">
      <c r="A43" s="4">
        <f t="shared" si="0"/>
        <v>42</v>
      </c>
      <c r="B43" s="6">
        <v>1511</v>
      </c>
      <c r="C43" s="7">
        <v>602</v>
      </c>
      <c r="D43" s="6" t="s">
        <v>178</v>
      </c>
      <c r="E43" s="9" t="s">
        <v>176</v>
      </c>
      <c r="F43" s="9" t="s">
        <v>12</v>
      </c>
      <c r="G43" s="13">
        <v>12259.8</v>
      </c>
      <c r="H43" s="16">
        <v>50018.176062025501</v>
      </c>
      <c r="I43" s="17" t="s">
        <v>169</v>
      </c>
      <c r="J43" s="18">
        <v>659610023</v>
      </c>
    </row>
    <row r="44" spans="1:12">
      <c r="A44" s="4">
        <f t="shared" si="0"/>
        <v>43</v>
      </c>
      <c r="B44" s="6">
        <v>1512</v>
      </c>
      <c r="C44" s="7">
        <v>602</v>
      </c>
      <c r="D44" s="6" t="s">
        <v>179</v>
      </c>
      <c r="E44" s="9" t="s">
        <v>180</v>
      </c>
      <c r="F44" s="9" t="s">
        <v>10</v>
      </c>
      <c r="G44" s="13">
        <v>12259.8</v>
      </c>
      <c r="H44" s="16">
        <v>52402</v>
      </c>
      <c r="I44" s="17" t="s">
        <v>169</v>
      </c>
      <c r="J44" s="18">
        <v>1097805390</v>
      </c>
    </row>
    <row r="45" spans="1:12">
      <c r="A45" s="4">
        <f t="shared" si="0"/>
        <v>44</v>
      </c>
      <c r="B45" s="5">
        <v>1513</v>
      </c>
      <c r="C45" s="7">
        <v>602</v>
      </c>
      <c r="D45" s="6" t="s">
        <v>181</v>
      </c>
      <c r="E45" s="9" t="s">
        <v>182</v>
      </c>
      <c r="F45" s="9" t="s">
        <v>10</v>
      </c>
      <c r="G45" s="13">
        <v>49039.199999999997</v>
      </c>
      <c r="H45" s="16">
        <v>119267.315524827</v>
      </c>
      <c r="I45" s="17" t="s">
        <v>169</v>
      </c>
      <c r="J45" s="18">
        <v>530222845</v>
      </c>
    </row>
    <row r="46" spans="1:12">
      <c r="A46" s="4">
        <f t="shared" si="0"/>
        <v>45</v>
      </c>
      <c r="B46" s="6">
        <v>1514</v>
      </c>
      <c r="C46" s="7">
        <v>602</v>
      </c>
      <c r="D46" s="6" t="s">
        <v>183</v>
      </c>
      <c r="E46" s="9" t="s">
        <v>168</v>
      </c>
      <c r="F46" s="9" t="s">
        <v>11</v>
      </c>
      <c r="G46" s="13">
        <v>12259.8</v>
      </c>
      <c r="H46" s="16">
        <v>51750.096293909097</v>
      </c>
      <c r="I46" s="17" t="s">
        <v>169</v>
      </c>
      <c r="J46" s="18">
        <v>10021307709</v>
      </c>
    </row>
    <row r="47" spans="1:12">
      <c r="A47" s="4">
        <f t="shared" si="0"/>
        <v>46</v>
      </c>
      <c r="B47" s="6">
        <v>1518</v>
      </c>
      <c r="C47" s="7">
        <v>602</v>
      </c>
      <c r="D47" s="6" t="s">
        <v>189</v>
      </c>
      <c r="E47" s="9" t="s">
        <v>190</v>
      </c>
      <c r="F47" s="9" t="s">
        <v>98</v>
      </c>
      <c r="G47" s="13">
        <v>12259.8</v>
      </c>
      <c r="H47" s="16">
        <v>35215</v>
      </c>
      <c r="I47" s="17" t="s">
        <v>169</v>
      </c>
      <c r="J47" s="18">
        <v>209862976</v>
      </c>
    </row>
    <row r="48" spans="1:12">
      <c r="A48" s="4">
        <f t="shared" si="0"/>
        <v>47</v>
      </c>
      <c r="B48" s="6">
        <v>1520</v>
      </c>
      <c r="C48" s="7">
        <v>602</v>
      </c>
      <c r="D48" s="6" t="s">
        <v>192</v>
      </c>
      <c r="E48" s="9" t="s">
        <v>193</v>
      </c>
      <c r="F48" s="9" t="s">
        <v>57</v>
      </c>
      <c r="G48" s="13">
        <v>12259.8</v>
      </c>
      <c r="H48" s="16">
        <v>45961</v>
      </c>
      <c r="I48" s="17" t="s">
        <v>169</v>
      </c>
      <c r="J48" s="18">
        <v>167061776</v>
      </c>
      <c r="K48" s="22">
        <f>SUM(J40:J48)</f>
        <v>38244059524</v>
      </c>
      <c r="L48" s="25">
        <f>(K48*100)/J56</f>
        <v>23.530517897832226</v>
      </c>
    </row>
    <row r="49" spans="1:15">
      <c r="A49" s="4">
        <f t="shared" si="0"/>
        <v>48</v>
      </c>
      <c r="B49" s="5">
        <v>1612</v>
      </c>
      <c r="C49" s="15">
        <v>634</v>
      </c>
      <c r="D49" s="6" t="s">
        <v>201</v>
      </c>
      <c r="E49" s="9" t="s">
        <v>202</v>
      </c>
      <c r="F49" s="9" t="s">
        <v>57</v>
      </c>
      <c r="G49" s="13">
        <v>14472.76</v>
      </c>
      <c r="H49" s="16">
        <v>16170</v>
      </c>
      <c r="I49" s="17" t="s">
        <v>203</v>
      </c>
      <c r="J49" s="18">
        <v>45514560</v>
      </c>
    </row>
    <row r="50" spans="1:15">
      <c r="A50" s="4">
        <f t="shared" si="0"/>
        <v>49</v>
      </c>
      <c r="B50" s="6">
        <v>1614</v>
      </c>
      <c r="C50" s="15">
        <v>634</v>
      </c>
      <c r="D50" s="6" t="s">
        <v>205</v>
      </c>
      <c r="E50" s="9" t="s">
        <v>206</v>
      </c>
      <c r="F50" s="9" t="s">
        <v>11</v>
      </c>
      <c r="G50" s="13">
        <v>14472.76</v>
      </c>
      <c r="H50" s="16">
        <v>14909.647423685299</v>
      </c>
      <c r="I50" s="17" t="s">
        <v>203</v>
      </c>
      <c r="J50" s="18">
        <v>8237793269</v>
      </c>
    </row>
    <row r="51" spans="1:15">
      <c r="A51" s="4">
        <f t="shared" si="0"/>
        <v>50</v>
      </c>
      <c r="B51" s="6">
        <v>1619</v>
      </c>
      <c r="C51" s="15">
        <v>634</v>
      </c>
      <c r="D51" s="6" t="s">
        <v>214</v>
      </c>
      <c r="E51" s="9" t="s">
        <v>215</v>
      </c>
      <c r="F51" s="9" t="s">
        <v>10</v>
      </c>
      <c r="G51" s="13">
        <v>14472.76</v>
      </c>
      <c r="H51" s="16" t="s">
        <v>20</v>
      </c>
      <c r="I51" s="17" t="s">
        <v>203</v>
      </c>
      <c r="J51" s="18">
        <v>43096630</v>
      </c>
    </row>
    <row r="52" spans="1:15">
      <c r="A52" s="4">
        <f t="shared" si="0"/>
        <v>51</v>
      </c>
      <c r="B52" s="6">
        <v>1620</v>
      </c>
      <c r="C52" s="15">
        <v>634</v>
      </c>
      <c r="D52" s="6" t="s">
        <v>216</v>
      </c>
      <c r="E52" s="9" t="s">
        <v>217</v>
      </c>
      <c r="F52" s="9" t="s">
        <v>218</v>
      </c>
      <c r="G52" s="13">
        <v>14472.76</v>
      </c>
      <c r="H52" s="16">
        <v>25479</v>
      </c>
      <c r="I52" s="17" t="s">
        <v>219</v>
      </c>
      <c r="J52" s="18">
        <v>416296896</v>
      </c>
    </row>
    <row r="53" spans="1:15">
      <c r="A53" s="4">
        <f t="shared" si="0"/>
        <v>52</v>
      </c>
      <c r="B53" s="5">
        <v>1621</v>
      </c>
      <c r="C53" s="15">
        <v>634</v>
      </c>
      <c r="D53" s="6" t="s">
        <v>220</v>
      </c>
      <c r="E53" s="9" t="s">
        <v>221</v>
      </c>
      <c r="F53" s="9" t="s">
        <v>12</v>
      </c>
      <c r="G53" s="13">
        <v>14472.76</v>
      </c>
      <c r="H53" s="16">
        <v>15804</v>
      </c>
      <c r="I53" s="17" t="s">
        <v>222</v>
      </c>
      <c r="J53" s="18">
        <v>486324020</v>
      </c>
      <c r="K53" s="21">
        <f>SUM(J49:J53)</f>
        <v>9229025375</v>
      </c>
    </row>
    <row r="54" spans="1:15">
      <c r="A54" s="4">
        <f t="shared" si="0"/>
        <v>53</v>
      </c>
      <c r="B54" s="6">
        <v>1643</v>
      </c>
      <c r="C54" s="7" t="s">
        <v>227</v>
      </c>
      <c r="D54" s="6" t="s">
        <v>228</v>
      </c>
      <c r="E54" s="9" t="s">
        <v>229</v>
      </c>
      <c r="F54" s="9" t="s">
        <v>9</v>
      </c>
      <c r="G54" s="13">
        <v>352117.14</v>
      </c>
      <c r="H54" s="16">
        <v>474514</v>
      </c>
      <c r="I54" s="17" t="s">
        <v>230</v>
      </c>
      <c r="J54" s="18">
        <v>4027698508</v>
      </c>
      <c r="M54" s="4">
        <f>122-54</f>
        <v>68</v>
      </c>
      <c r="N54" s="74">
        <f>L39+L20+L48</f>
        <v>87.757414364722862</v>
      </c>
    </row>
    <row r="55" spans="1:15">
      <c r="A55" s="4">
        <f t="shared" si="0"/>
        <v>54</v>
      </c>
      <c r="B55" s="5">
        <v>1645</v>
      </c>
      <c r="C55" s="7" t="s">
        <v>227</v>
      </c>
      <c r="D55" s="6" t="s">
        <v>232</v>
      </c>
      <c r="E55" s="9" t="s">
        <v>229</v>
      </c>
      <c r="F55" s="9" t="s">
        <v>9</v>
      </c>
      <c r="G55" s="13">
        <v>352117.14</v>
      </c>
      <c r="H55" s="16">
        <v>412366</v>
      </c>
      <c r="I55" s="17" t="s">
        <v>230</v>
      </c>
      <c r="J55" s="18">
        <v>996664500</v>
      </c>
      <c r="K55" s="22">
        <f>SUM(J54:J55)</f>
        <v>5024363008</v>
      </c>
      <c r="M55" s="4">
        <v>171</v>
      </c>
      <c r="N55" s="4">
        <v>54</v>
      </c>
      <c r="O55" s="74">
        <f>(N55*100)/M55</f>
        <v>31.578947368421051</v>
      </c>
    </row>
    <row r="56" spans="1:15">
      <c r="J56" s="19">
        <f>SUM(J2:J55)</f>
        <v>162529612353</v>
      </c>
      <c r="M56" s="4">
        <f>M55</f>
        <v>171</v>
      </c>
      <c r="N56" s="4">
        <f>M55-N55</f>
        <v>117</v>
      </c>
      <c r="O56" s="74">
        <f>(N56*100)/M56</f>
        <v>68.421052631578945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6"/>
  <sheetViews>
    <sheetView topLeftCell="A7" workbookViewId="0">
      <selection activeCell="A55" sqref="A55"/>
    </sheetView>
  </sheetViews>
  <sheetFormatPr baseColWidth="10" defaultRowHeight="13.5"/>
  <cols>
    <col min="1" max="1" width="4.85546875" style="4" customWidth="1"/>
    <col min="2" max="2" width="4.140625" style="4" customWidth="1"/>
    <col min="3" max="3" width="4.7109375" style="4" customWidth="1"/>
    <col min="4" max="4" width="11.42578125" style="4"/>
    <col min="5" max="5" width="37.42578125" style="10" customWidth="1"/>
    <col min="6" max="6" width="14.140625" style="10" customWidth="1"/>
    <col min="7" max="7" width="10.5703125" style="14" customWidth="1"/>
    <col min="8" max="8" width="8" style="4" customWidth="1"/>
    <col min="9" max="9" width="30.28515625" style="4" customWidth="1"/>
    <col min="10" max="10" width="10.7109375" style="4" customWidth="1"/>
    <col min="11" max="11" width="11.42578125" style="4"/>
    <col min="12" max="12" width="4.7109375" style="4" customWidth="1"/>
    <col min="13" max="16384" width="11.42578125" style="4"/>
  </cols>
  <sheetData>
    <row r="1" spans="1:10" ht="40.5">
      <c r="A1" s="1" t="s">
        <v>233</v>
      </c>
      <c r="B1" s="1" t="s">
        <v>0</v>
      </c>
      <c r="C1" s="1" t="s">
        <v>1</v>
      </c>
      <c r="D1" s="1" t="s">
        <v>2</v>
      </c>
      <c r="E1" s="8" t="s">
        <v>3</v>
      </c>
      <c r="F1" s="8" t="s">
        <v>4</v>
      </c>
      <c r="G1" s="12" t="s">
        <v>5</v>
      </c>
      <c r="H1" s="2" t="s">
        <v>6</v>
      </c>
      <c r="I1" s="3" t="s">
        <v>7</v>
      </c>
      <c r="J1" s="3" t="s">
        <v>8</v>
      </c>
    </row>
    <row r="2" spans="1:10">
      <c r="A2" s="4">
        <v>1</v>
      </c>
      <c r="B2" s="6">
        <v>1053</v>
      </c>
      <c r="C2" s="7">
        <v>506</v>
      </c>
      <c r="D2" s="6" t="s">
        <v>27</v>
      </c>
      <c r="E2" s="9" t="s">
        <v>28</v>
      </c>
      <c r="F2" s="20" t="s">
        <v>235</v>
      </c>
      <c r="G2" s="13">
        <v>38978.1</v>
      </c>
      <c r="H2" s="16">
        <v>71637</v>
      </c>
      <c r="I2" s="17" t="s">
        <v>18</v>
      </c>
      <c r="J2" s="18">
        <v>721725590</v>
      </c>
    </row>
    <row r="3" spans="1:10">
      <c r="A3" s="4">
        <f t="shared" ref="A3:A55" si="0">A2+1</f>
        <v>2</v>
      </c>
      <c r="B3" s="5">
        <v>1054</v>
      </c>
      <c r="C3" s="7">
        <v>506</v>
      </c>
      <c r="D3" s="6" t="s">
        <v>29</v>
      </c>
      <c r="E3" s="9" t="s">
        <v>30</v>
      </c>
      <c r="F3" s="20" t="s">
        <v>235</v>
      </c>
      <c r="G3" s="13">
        <v>51970.8</v>
      </c>
      <c r="H3" s="16">
        <v>71438</v>
      </c>
      <c r="I3" s="17" t="s">
        <v>18</v>
      </c>
      <c r="J3" s="18">
        <v>503641498</v>
      </c>
    </row>
    <row r="4" spans="1:10">
      <c r="A4" s="4">
        <f t="shared" si="0"/>
        <v>3</v>
      </c>
      <c r="B4" s="6">
        <v>1442</v>
      </c>
      <c r="C4" s="7">
        <v>584</v>
      </c>
      <c r="D4" s="6" t="s">
        <v>86</v>
      </c>
      <c r="E4" s="9" t="s">
        <v>87</v>
      </c>
      <c r="F4" s="20" t="s">
        <v>235</v>
      </c>
      <c r="G4" s="13">
        <v>3381.65</v>
      </c>
      <c r="H4" s="16">
        <v>19532.486230029601</v>
      </c>
      <c r="I4" s="17" t="s">
        <v>48</v>
      </c>
      <c r="J4" s="18">
        <v>5392401979</v>
      </c>
    </row>
    <row r="5" spans="1:10">
      <c r="A5" s="4">
        <f t="shared" si="0"/>
        <v>4</v>
      </c>
      <c r="B5" s="6">
        <v>1443</v>
      </c>
      <c r="C5" s="7">
        <v>584</v>
      </c>
      <c r="D5" s="6" t="s">
        <v>88</v>
      </c>
      <c r="E5" s="9" t="s">
        <v>89</v>
      </c>
      <c r="F5" s="20" t="s">
        <v>235</v>
      </c>
      <c r="G5" s="13">
        <v>169082.55</v>
      </c>
      <c r="H5" s="16">
        <v>309249</v>
      </c>
      <c r="I5" s="17" t="s">
        <v>48</v>
      </c>
      <c r="J5" s="18">
        <v>1067298354</v>
      </c>
    </row>
    <row r="6" spans="1:10">
      <c r="A6" s="4">
        <f t="shared" si="0"/>
        <v>5</v>
      </c>
      <c r="B6" s="6">
        <v>1445</v>
      </c>
      <c r="C6" s="7">
        <v>584</v>
      </c>
      <c r="D6" s="6" t="s">
        <v>91</v>
      </c>
      <c r="E6" s="9" t="s">
        <v>92</v>
      </c>
      <c r="F6" s="20" t="s">
        <v>235</v>
      </c>
      <c r="G6" s="13">
        <v>3478.27</v>
      </c>
      <c r="H6" s="16">
        <v>26258</v>
      </c>
      <c r="I6" s="17" t="s">
        <v>48</v>
      </c>
      <c r="J6" s="18">
        <v>229292400</v>
      </c>
    </row>
    <row r="7" spans="1:10">
      <c r="A7" s="4">
        <f t="shared" si="0"/>
        <v>6</v>
      </c>
      <c r="B7" s="6">
        <v>1473</v>
      </c>
      <c r="C7" s="15" t="s">
        <v>111</v>
      </c>
      <c r="D7" s="6" t="s">
        <v>118</v>
      </c>
      <c r="E7" s="9" t="s">
        <v>119</v>
      </c>
      <c r="F7" s="20" t="s">
        <v>235</v>
      </c>
      <c r="G7" s="13">
        <v>22479.03</v>
      </c>
      <c r="H7" s="16">
        <v>46305.577195885999</v>
      </c>
      <c r="I7" s="17" t="s">
        <v>114</v>
      </c>
      <c r="J7" s="18">
        <v>5792276414</v>
      </c>
    </row>
    <row r="8" spans="1:10">
      <c r="A8" s="4">
        <f t="shared" si="0"/>
        <v>7</v>
      </c>
      <c r="B8" s="5">
        <v>1483</v>
      </c>
      <c r="C8" s="15" t="s">
        <v>111</v>
      </c>
      <c r="D8" s="6" t="s">
        <v>132</v>
      </c>
      <c r="E8" s="9" t="s">
        <v>133</v>
      </c>
      <c r="F8" s="20" t="s">
        <v>235</v>
      </c>
      <c r="G8" s="13">
        <v>25690.32</v>
      </c>
      <c r="H8" s="16">
        <v>48956.073322502503</v>
      </c>
      <c r="I8" s="17" t="s">
        <v>114</v>
      </c>
      <c r="J8" s="18">
        <v>6503828040</v>
      </c>
    </row>
    <row r="9" spans="1:10">
      <c r="A9" s="4">
        <f t="shared" si="0"/>
        <v>8</v>
      </c>
      <c r="B9" s="6">
        <v>1505</v>
      </c>
      <c r="C9" s="7">
        <v>602</v>
      </c>
      <c r="D9" s="6" t="s">
        <v>167</v>
      </c>
      <c r="E9" s="9" t="s">
        <v>168</v>
      </c>
      <c r="F9" s="20" t="s">
        <v>235</v>
      </c>
      <c r="G9" s="13">
        <v>12259.8</v>
      </c>
      <c r="H9" s="16">
        <v>51565.479553936901</v>
      </c>
      <c r="I9" s="17" t="s">
        <v>169</v>
      </c>
      <c r="J9" s="18">
        <v>21534939363</v>
      </c>
    </row>
    <row r="10" spans="1:10">
      <c r="A10" s="4">
        <f t="shared" si="0"/>
        <v>9</v>
      </c>
      <c r="B10" s="6">
        <v>1514</v>
      </c>
      <c r="C10" s="7">
        <v>602</v>
      </c>
      <c r="D10" s="6" t="s">
        <v>183</v>
      </c>
      <c r="E10" s="9" t="s">
        <v>168</v>
      </c>
      <c r="F10" s="20" t="s">
        <v>235</v>
      </c>
      <c r="G10" s="13">
        <v>12259.8</v>
      </c>
      <c r="H10" s="16">
        <v>51750.096293909097</v>
      </c>
      <c r="I10" s="17" t="s">
        <v>169</v>
      </c>
      <c r="J10" s="18">
        <v>10021307709</v>
      </c>
    </row>
    <row r="11" spans="1:10">
      <c r="A11" s="4">
        <f t="shared" si="0"/>
        <v>10</v>
      </c>
      <c r="B11" s="6">
        <v>1614</v>
      </c>
      <c r="C11" s="15">
        <v>634</v>
      </c>
      <c r="D11" s="6" t="s">
        <v>205</v>
      </c>
      <c r="E11" s="9" t="s">
        <v>206</v>
      </c>
      <c r="F11" s="20" t="s">
        <v>235</v>
      </c>
      <c r="G11" s="13">
        <v>14472.76</v>
      </c>
      <c r="H11" s="16">
        <v>14909.647423685299</v>
      </c>
      <c r="I11" s="17" t="s">
        <v>203</v>
      </c>
      <c r="J11" s="18">
        <v>8237793269</v>
      </c>
    </row>
    <row r="12" spans="1:10">
      <c r="A12" s="4">
        <f t="shared" si="0"/>
        <v>11</v>
      </c>
      <c r="B12" s="6">
        <v>1050</v>
      </c>
      <c r="C12" s="7">
        <v>506</v>
      </c>
      <c r="D12" s="6" t="s">
        <v>23</v>
      </c>
      <c r="E12" s="9" t="s">
        <v>24</v>
      </c>
      <c r="F12" s="20" t="s">
        <v>234</v>
      </c>
      <c r="G12" s="13">
        <v>22273.200000000001</v>
      </c>
      <c r="H12" s="16">
        <v>50311.407537067498</v>
      </c>
      <c r="I12" s="17" t="s">
        <v>18</v>
      </c>
      <c r="J12" s="18">
        <v>1728189436</v>
      </c>
    </row>
    <row r="13" spans="1:10">
      <c r="A13" s="4">
        <f t="shared" si="0"/>
        <v>12</v>
      </c>
      <c r="B13" s="6">
        <v>1437</v>
      </c>
      <c r="C13" s="7">
        <v>584</v>
      </c>
      <c r="D13" s="6" t="s">
        <v>77</v>
      </c>
      <c r="E13" s="9" t="s">
        <v>78</v>
      </c>
      <c r="F13" s="20" t="s">
        <v>234</v>
      </c>
      <c r="G13" s="13">
        <v>5072.4799999999996</v>
      </c>
      <c r="H13" s="16">
        <v>11197</v>
      </c>
      <c r="I13" s="17" t="s">
        <v>48</v>
      </c>
      <c r="J13" s="18">
        <v>1397278533</v>
      </c>
    </row>
    <row r="14" spans="1:10">
      <c r="A14" s="4">
        <f t="shared" si="0"/>
        <v>13</v>
      </c>
      <c r="B14" s="6">
        <v>1439</v>
      </c>
      <c r="C14" s="7">
        <v>584</v>
      </c>
      <c r="D14" s="6" t="s">
        <v>81</v>
      </c>
      <c r="E14" s="9" t="s">
        <v>78</v>
      </c>
      <c r="F14" s="20" t="s">
        <v>234</v>
      </c>
      <c r="G14" s="13">
        <v>5072.4799999999996</v>
      </c>
      <c r="H14" s="16">
        <v>9594</v>
      </c>
      <c r="I14" s="17" t="s">
        <v>48</v>
      </c>
      <c r="J14" s="18">
        <v>2652606646</v>
      </c>
    </row>
    <row r="15" spans="1:10">
      <c r="A15" s="4">
        <f t="shared" si="0"/>
        <v>14</v>
      </c>
      <c r="B15" s="6">
        <v>1475</v>
      </c>
      <c r="C15" s="15" t="s">
        <v>111</v>
      </c>
      <c r="D15" s="6" t="s">
        <v>121</v>
      </c>
      <c r="E15" s="9" t="s">
        <v>122</v>
      </c>
      <c r="F15" s="20" t="s">
        <v>234</v>
      </c>
      <c r="G15" s="13">
        <v>22479.03</v>
      </c>
      <c r="H15" s="16">
        <v>50224</v>
      </c>
      <c r="I15" s="17" t="s">
        <v>114</v>
      </c>
      <c r="J15" s="18">
        <v>114650499</v>
      </c>
    </row>
    <row r="16" spans="1:10">
      <c r="A16" s="4">
        <f t="shared" si="0"/>
        <v>15</v>
      </c>
      <c r="B16" s="6">
        <v>1478</v>
      </c>
      <c r="C16" s="15" t="s">
        <v>111</v>
      </c>
      <c r="D16" s="6" t="s">
        <v>125</v>
      </c>
      <c r="E16" s="9" t="s">
        <v>122</v>
      </c>
      <c r="F16" s="20" t="s">
        <v>234</v>
      </c>
      <c r="G16" s="13">
        <v>22479.03</v>
      </c>
      <c r="H16" s="16">
        <v>52799.387936943102</v>
      </c>
      <c r="I16" s="17" t="s">
        <v>114</v>
      </c>
      <c r="J16" s="18">
        <v>274308494</v>
      </c>
    </row>
    <row r="17" spans="1:13">
      <c r="A17" s="4">
        <f t="shared" si="0"/>
        <v>16</v>
      </c>
      <c r="B17" s="5">
        <v>1480</v>
      </c>
      <c r="C17" s="15" t="s">
        <v>111</v>
      </c>
      <c r="D17" s="6" t="s">
        <v>127</v>
      </c>
      <c r="E17" s="9" t="s">
        <v>122</v>
      </c>
      <c r="F17" s="20" t="s">
        <v>234</v>
      </c>
      <c r="G17" s="13">
        <v>22479.03</v>
      </c>
      <c r="H17" s="16">
        <v>46872</v>
      </c>
      <c r="I17" s="17" t="s">
        <v>114</v>
      </c>
      <c r="J17" s="18">
        <v>1181639252</v>
      </c>
    </row>
    <row r="18" spans="1:13">
      <c r="A18" s="4">
        <f t="shared" si="0"/>
        <v>17</v>
      </c>
      <c r="B18" s="6">
        <v>1490</v>
      </c>
      <c r="C18" s="15" t="s">
        <v>111</v>
      </c>
      <c r="D18" s="6" t="s">
        <v>141</v>
      </c>
      <c r="E18" s="9" t="s">
        <v>142</v>
      </c>
      <c r="F18" s="20" t="s">
        <v>234</v>
      </c>
      <c r="G18" s="13">
        <v>22479.03</v>
      </c>
      <c r="H18" s="16">
        <v>45113.769160860298</v>
      </c>
      <c r="I18" s="17" t="s">
        <v>114</v>
      </c>
      <c r="J18" s="18">
        <v>982701729</v>
      </c>
    </row>
    <row r="19" spans="1:13">
      <c r="A19" s="4">
        <f t="shared" si="0"/>
        <v>18</v>
      </c>
      <c r="B19" s="6">
        <v>1491</v>
      </c>
      <c r="C19" s="15" t="s">
        <v>111</v>
      </c>
      <c r="D19" s="6" t="s">
        <v>143</v>
      </c>
      <c r="E19" s="9" t="s">
        <v>142</v>
      </c>
      <c r="F19" s="20" t="s">
        <v>234</v>
      </c>
      <c r="G19" s="13">
        <v>22479.03</v>
      </c>
      <c r="H19" s="16">
        <v>52807</v>
      </c>
      <c r="I19" s="17" t="s">
        <v>114</v>
      </c>
      <c r="J19" s="18">
        <v>279908247</v>
      </c>
    </row>
    <row r="20" spans="1:13">
      <c r="A20" s="4">
        <f t="shared" si="0"/>
        <v>19</v>
      </c>
      <c r="B20" s="5">
        <v>1492</v>
      </c>
      <c r="C20" s="15" t="s">
        <v>111</v>
      </c>
      <c r="D20" s="6" t="s">
        <v>144</v>
      </c>
      <c r="E20" s="9" t="s">
        <v>145</v>
      </c>
      <c r="F20" s="20" t="s">
        <v>234</v>
      </c>
      <c r="G20" s="13">
        <v>25690.32</v>
      </c>
      <c r="H20" s="16">
        <v>48661.269523852498</v>
      </c>
      <c r="I20" s="17" t="s">
        <v>114</v>
      </c>
      <c r="J20" s="18">
        <v>6569290992</v>
      </c>
    </row>
    <row r="21" spans="1:13">
      <c r="A21" s="4">
        <f t="shared" si="0"/>
        <v>20</v>
      </c>
      <c r="B21" s="6">
        <v>1512</v>
      </c>
      <c r="C21" s="7">
        <v>602</v>
      </c>
      <c r="D21" s="6" t="s">
        <v>179</v>
      </c>
      <c r="E21" s="9" t="s">
        <v>180</v>
      </c>
      <c r="F21" s="20" t="s">
        <v>234</v>
      </c>
      <c r="G21" s="13">
        <v>12259.8</v>
      </c>
      <c r="H21" s="16">
        <v>52402</v>
      </c>
      <c r="I21" s="17" t="s">
        <v>169</v>
      </c>
      <c r="J21" s="18">
        <v>1097805390</v>
      </c>
    </row>
    <row r="22" spans="1:13">
      <c r="A22" s="4">
        <f t="shared" si="0"/>
        <v>21</v>
      </c>
      <c r="B22" s="5">
        <v>1513</v>
      </c>
      <c r="C22" s="7">
        <v>602</v>
      </c>
      <c r="D22" s="6" t="s">
        <v>181</v>
      </c>
      <c r="E22" s="9" t="s">
        <v>182</v>
      </c>
      <c r="F22" s="20" t="s">
        <v>234</v>
      </c>
      <c r="G22" s="13">
        <v>49039.199999999997</v>
      </c>
      <c r="H22" s="16">
        <v>119267.315524827</v>
      </c>
      <c r="I22" s="17" t="s">
        <v>169</v>
      </c>
      <c r="J22" s="18">
        <v>530222845</v>
      </c>
    </row>
    <row r="23" spans="1:13">
      <c r="A23" s="4">
        <f t="shared" si="0"/>
        <v>22</v>
      </c>
      <c r="B23" s="6">
        <v>1619</v>
      </c>
      <c r="C23" s="15">
        <v>634</v>
      </c>
      <c r="D23" s="6" t="s">
        <v>214</v>
      </c>
      <c r="E23" s="9" t="s">
        <v>215</v>
      </c>
      <c r="F23" s="20" t="s">
        <v>234</v>
      </c>
      <c r="G23" s="13">
        <v>14472.76</v>
      </c>
      <c r="H23" s="16" t="s">
        <v>20</v>
      </c>
      <c r="I23" s="17" t="s">
        <v>203</v>
      </c>
      <c r="J23" s="18">
        <v>43096630</v>
      </c>
      <c r="K23" s="21">
        <f>SUM(J2:J23)</f>
        <v>76856203309</v>
      </c>
      <c r="L23" s="21">
        <f>(K23*100)/J56</f>
        <v>47.287507917065042</v>
      </c>
      <c r="M23" s="24"/>
    </row>
    <row r="24" spans="1:13">
      <c r="A24" s="4">
        <f t="shared" si="0"/>
        <v>23</v>
      </c>
      <c r="B24" s="6">
        <v>1452</v>
      </c>
      <c r="C24" s="7">
        <v>584</v>
      </c>
      <c r="D24" s="6" t="s">
        <v>105</v>
      </c>
      <c r="E24" s="9" t="s">
        <v>106</v>
      </c>
      <c r="F24" s="11" t="s">
        <v>9</v>
      </c>
      <c r="G24" s="13">
        <v>8454.1299999999992</v>
      </c>
      <c r="H24" s="16">
        <v>15846.603557570401</v>
      </c>
      <c r="I24" s="17" t="s">
        <v>48</v>
      </c>
      <c r="J24" s="18">
        <v>2294515599</v>
      </c>
    </row>
    <row r="25" spans="1:13">
      <c r="A25" s="4">
        <f t="shared" si="0"/>
        <v>24</v>
      </c>
      <c r="B25" s="6">
        <v>1470</v>
      </c>
      <c r="C25" s="15" t="s">
        <v>111</v>
      </c>
      <c r="D25" s="6" t="s">
        <v>112</v>
      </c>
      <c r="E25" s="9" t="s">
        <v>113</v>
      </c>
      <c r="F25" s="11" t="s">
        <v>9</v>
      </c>
      <c r="G25" s="13">
        <v>22479.03</v>
      </c>
      <c r="H25" s="16">
        <v>51471</v>
      </c>
      <c r="I25" s="17" t="s">
        <v>114</v>
      </c>
      <c r="J25" s="18">
        <v>13219902042</v>
      </c>
    </row>
    <row r="26" spans="1:13">
      <c r="A26" s="4">
        <f t="shared" si="0"/>
        <v>25</v>
      </c>
      <c r="B26" s="6">
        <v>1481</v>
      </c>
      <c r="C26" s="15" t="s">
        <v>111</v>
      </c>
      <c r="D26" s="6" t="s">
        <v>128</v>
      </c>
      <c r="E26" s="9" t="s">
        <v>129</v>
      </c>
      <c r="F26" s="11" t="s">
        <v>9</v>
      </c>
      <c r="G26" s="13">
        <v>25690.32</v>
      </c>
      <c r="H26" s="16">
        <v>61604.332179261102</v>
      </c>
      <c r="I26" s="17" t="s">
        <v>114</v>
      </c>
      <c r="J26" s="18">
        <v>18041750550</v>
      </c>
    </row>
    <row r="27" spans="1:13">
      <c r="A27" s="4">
        <f t="shared" si="0"/>
        <v>26</v>
      </c>
      <c r="B27" s="5">
        <v>1498</v>
      </c>
      <c r="C27" s="15" t="s">
        <v>111</v>
      </c>
      <c r="D27" s="6" t="s">
        <v>153</v>
      </c>
      <c r="E27" s="9" t="s">
        <v>154</v>
      </c>
      <c r="F27" s="11" t="s">
        <v>9</v>
      </c>
      <c r="G27" s="13">
        <v>25690.32</v>
      </c>
      <c r="H27" s="16">
        <v>63117</v>
      </c>
      <c r="I27" s="17" t="s">
        <v>114</v>
      </c>
      <c r="J27" s="18">
        <v>1078609423</v>
      </c>
    </row>
    <row r="28" spans="1:13">
      <c r="A28" s="4">
        <f t="shared" si="0"/>
        <v>27</v>
      </c>
      <c r="B28" s="6">
        <v>1643</v>
      </c>
      <c r="C28" s="7" t="s">
        <v>227</v>
      </c>
      <c r="D28" s="6" t="s">
        <v>228</v>
      </c>
      <c r="E28" s="9" t="s">
        <v>229</v>
      </c>
      <c r="F28" s="11" t="s">
        <v>9</v>
      </c>
      <c r="G28" s="13">
        <v>352117.14</v>
      </c>
      <c r="H28" s="16">
        <v>474514</v>
      </c>
      <c r="I28" s="17" t="s">
        <v>230</v>
      </c>
      <c r="J28" s="18">
        <v>4027698508</v>
      </c>
    </row>
    <row r="29" spans="1:13">
      <c r="A29" s="4">
        <f t="shared" si="0"/>
        <v>28</v>
      </c>
      <c r="B29" s="5">
        <v>1645</v>
      </c>
      <c r="C29" s="7" t="s">
        <v>227</v>
      </c>
      <c r="D29" s="6" t="s">
        <v>232</v>
      </c>
      <c r="E29" s="9" t="s">
        <v>229</v>
      </c>
      <c r="F29" s="11" t="s">
        <v>9</v>
      </c>
      <c r="G29" s="13">
        <v>352117.14</v>
      </c>
      <c r="H29" s="16">
        <v>412366</v>
      </c>
      <c r="I29" s="17" t="s">
        <v>230</v>
      </c>
      <c r="J29" s="18">
        <v>996664500</v>
      </c>
      <c r="K29" s="22">
        <f>SUM(J24:J29)</f>
        <v>39659140622</v>
      </c>
      <c r="L29" s="25">
        <f>(K29*100)/J56</f>
        <v>24.401178374722164</v>
      </c>
      <c r="M29" s="24"/>
    </row>
    <row r="30" spans="1:13">
      <c r="A30" s="4">
        <f t="shared" si="0"/>
        <v>29</v>
      </c>
      <c r="B30" s="6">
        <v>1433</v>
      </c>
      <c r="C30" s="7">
        <v>584</v>
      </c>
      <c r="D30" s="6" t="s">
        <v>68</v>
      </c>
      <c r="E30" s="9" t="s">
        <v>69</v>
      </c>
      <c r="F30" s="9" t="s">
        <v>70</v>
      </c>
      <c r="G30" s="13">
        <v>5072.4799999999996</v>
      </c>
      <c r="H30" s="16">
        <v>17002</v>
      </c>
      <c r="I30" s="17" t="s">
        <v>48</v>
      </c>
      <c r="J30" s="18">
        <v>475416620</v>
      </c>
    </row>
    <row r="31" spans="1:13">
      <c r="A31" s="4">
        <f t="shared" si="0"/>
        <v>30</v>
      </c>
      <c r="B31" s="5">
        <v>1453</v>
      </c>
      <c r="C31" s="7">
        <v>584</v>
      </c>
      <c r="D31" s="6" t="s">
        <v>107</v>
      </c>
      <c r="E31" s="9" t="s">
        <v>108</v>
      </c>
      <c r="F31" s="9" t="s">
        <v>70</v>
      </c>
      <c r="G31" s="13">
        <v>3381.65</v>
      </c>
      <c r="H31" s="16">
        <v>18455</v>
      </c>
      <c r="I31" s="17" t="s">
        <v>48</v>
      </c>
      <c r="J31" s="18">
        <v>273236824</v>
      </c>
    </row>
    <row r="32" spans="1:13">
      <c r="A32" s="4">
        <f t="shared" si="0"/>
        <v>31</v>
      </c>
      <c r="B32" s="6">
        <v>1494</v>
      </c>
      <c r="C32" s="15" t="s">
        <v>111</v>
      </c>
      <c r="D32" s="6" t="s">
        <v>147</v>
      </c>
      <c r="E32" s="9" t="s">
        <v>148</v>
      </c>
      <c r="F32" s="9" t="s">
        <v>41</v>
      </c>
      <c r="G32" s="13">
        <v>25690.32</v>
      </c>
      <c r="H32" s="16" t="s">
        <v>20</v>
      </c>
      <c r="I32" s="17" t="s">
        <v>114</v>
      </c>
      <c r="J32" s="18">
        <v>14602838</v>
      </c>
    </row>
    <row r="33" spans="1:10">
      <c r="A33" s="4">
        <f t="shared" si="0"/>
        <v>32</v>
      </c>
      <c r="B33" s="6">
        <v>1496</v>
      </c>
      <c r="C33" s="15" t="s">
        <v>111</v>
      </c>
      <c r="D33" s="6" t="s">
        <v>150</v>
      </c>
      <c r="E33" s="9" t="s">
        <v>151</v>
      </c>
      <c r="F33" s="9" t="s">
        <v>41</v>
      </c>
      <c r="G33" s="13">
        <v>22479.03</v>
      </c>
      <c r="H33" s="16" t="s">
        <v>20</v>
      </c>
      <c r="I33" s="17" t="s">
        <v>114</v>
      </c>
      <c r="J33" s="18">
        <v>13914950</v>
      </c>
    </row>
    <row r="34" spans="1:10">
      <c r="A34" s="4">
        <f t="shared" si="0"/>
        <v>33</v>
      </c>
      <c r="B34" s="6">
        <v>1500</v>
      </c>
      <c r="C34" s="15" t="s">
        <v>111</v>
      </c>
      <c r="D34" s="6" t="s">
        <v>157</v>
      </c>
      <c r="E34" s="9" t="s">
        <v>158</v>
      </c>
      <c r="F34" s="9" t="s">
        <v>98</v>
      </c>
      <c r="G34" s="13">
        <v>22479.03</v>
      </c>
      <c r="H34" s="16">
        <v>34644</v>
      </c>
      <c r="I34" s="17" t="s">
        <v>114</v>
      </c>
      <c r="J34" s="18">
        <v>66503400</v>
      </c>
    </row>
    <row r="35" spans="1:10">
      <c r="A35" s="4">
        <f t="shared" si="0"/>
        <v>34</v>
      </c>
      <c r="B35" s="6">
        <v>1518</v>
      </c>
      <c r="C35" s="7">
        <v>602</v>
      </c>
      <c r="D35" s="6" t="s">
        <v>189</v>
      </c>
      <c r="E35" s="9" t="s">
        <v>190</v>
      </c>
      <c r="F35" s="9" t="s">
        <v>98</v>
      </c>
      <c r="G35" s="13">
        <v>12259.8</v>
      </c>
      <c r="H35" s="16">
        <v>35215</v>
      </c>
      <c r="I35" s="17" t="s">
        <v>169</v>
      </c>
      <c r="J35" s="18">
        <v>209862976</v>
      </c>
    </row>
    <row r="36" spans="1:10">
      <c r="A36" s="4">
        <f t="shared" si="0"/>
        <v>35</v>
      </c>
      <c r="B36" s="6">
        <v>1425</v>
      </c>
      <c r="C36" s="7">
        <v>584</v>
      </c>
      <c r="D36" s="6" t="s">
        <v>55</v>
      </c>
      <c r="E36" s="9" t="s">
        <v>56</v>
      </c>
      <c r="F36" s="9" t="s">
        <v>57</v>
      </c>
      <c r="G36" s="13">
        <v>5072.4799999999996</v>
      </c>
      <c r="H36" s="16">
        <v>12636.971659919</v>
      </c>
      <c r="I36" s="17" t="s">
        <v>48</v>
      </c>
      <c r="J36" s="18">
        <v>118390680</v>
      </c>
    </row>
    <row r="37" spans="1:10">
      <c r="A37" s="4">
        <f t="shared" si="0"/>
        <v>36</v>
      </c>
      <c r="B37" s="5">
        <v>1504</v>
      </c>
      <c r="C37" s="15" t="s">
        <v>111</v>
      </c>
      <c r="D37" s="6" t="s">
        <v>165</v>
      </c>
      <c r="E37" s="9" t="s">
        <v>166</v>
      </c>
      <c r="F37" s="9" t="s">
        <v>57</v>
      </c>
      <c r="G37" s="13">
        <v>154141.92000000001</v>
      </c>
      <c r="H37" s="16">
        <v>42834</v>
      </c>
      <c r="I37" s="17" t="s">
        <v>114</v>
      </c>
      <c r="J37" s="18">
        <v>148456950</v>
      </c>
    </row>
    <row r="38" spans="1:10">
      <c r="A38" s="4">
        <f t="shared" si="0"/>
        <v>37</v>
      </c>
      <c r="B38" s="6">
        <v>1520</v>
      </c>
      <c r="C38" s="7">
        <v>602</v>
      </c>
      <c r="D38" s="6" t="s">
        <v>192</v>
      </c>
      <c r="E38" s="9" t="s">
        <v>193</v>
      </c>
      <c r="F38" s="9" t="s">
        <v>57</v>
      </c>
      <c r="G38" s="13">
        <v>12259.8</v>
      </c>
      <c r="H38" s="16">
        <v>45961</v>
      </c>
      <c r="I38" s="17" t="s">
        <v>169</v>
      </c>
      <c r="J38" s="18">
        <v>167061776</v>
      </c>
    </row>
    <row r="39" spans="1:10">
      <c r="A39" s="4">
        <f t="shared" si="0"/>
        <v>38</v>
      </c>
      <c r="B39" s="5">
        <v>1612</v>
      </c>
      <c r="C39" s="15">
        <v>634</v>
      </c>
      <c r="D39" s="6" t="s">
        <v>201</v>
      </c>
      <c r="E39" s="9" t="s">
        <v>202</v>
      </c>
      <c r="F39" s="9" t="s">
        <v>57</v>
      </c>
      <c r="G39" s="13">
        <v>14472.76</v>
      </c>
      <c r="H39" s="16">
        <v>16170</v>
      </c>
      <c r="I39" s="17" t="s">
        <v>203</v>
      </c>
      <c r="J39" s="18">
        <v>45514560</v>
      </c>
    </row>
    <row r="40" spans="1:10">
      <c r="A40" s="4">
        <f t="shared" si="0"/>
        <v>39</v>
      </c>
      <c r="B40" s="5">
        <v>1507</v>
      </c>
      <c r="C40" s="7">
        <v>602</v>
      </c>
      <c r="D40" s="6" t="s">
        <v>171</v>
      </c>
      <c r="E40" s="9" t="s">
        <v>172</v>
      </c>
      <c r="F40" s="9" t="s">
        <v>173</v>
      </c>
      <c r="G40" s="13">
        <v>12259.8</v>
      </c>
      <c r="H40" s="16">
        <v>61594.457839176299</v>
      </c>
      <c r="I40" s="17" t="s">
        <v>169</v>
      </c>
      <c r="J40" s="18">
        <v>2054091592</v>
      </c>
    </row>
    <row r="41" spans="1:10">
      <c r="A41" s="4">
        <f t="shared" si="0"/>
        <v>40</v>
      </c>
      <c r="B41" s="6">
        <v>1620</v>
      </c>
      <c r="C41" s="15">
        <v>634</v>
      </c>
      <c r="D41" s="6" t="s">
        <v>216</v>
      </c>
      <c r="E41" s="9" t="s">
        <v>217</v>
      </c>
      <c r="F41" s="9" t="s">
        <v>218</v>
      </c>
      <c r="G41" s="13">
        <v>14472.76</v>
      </c>
      <c r="H41" s="16">
        <v>25479</v>
      </c>
      <c r="I41" s="17" t="s">
        <v>219</v>
      </c>
      <c r="J41" s="18">
        <v>416296896</v>
      </c>
    </row>
    <row r="42" spans="1:10">
      <c r="A42" s="4">
        <f t="shared" si="0"/>
        <v>41</v>
      </c>
      <c r="B42" s="6">
        <v>1047</v>
      </c>
      <c r="C42" s="7">
        <v>506</v>
      </c>
      <c r="D42" s="6" t="s">
        <v>15</v>
      </c>
      <c r="E42" s="9" t="s">
        <v>16</v>
      </c>
      <c r="F42" s="9" t="s">
        <v>17</v>
      </c>
      <c r="G42" s="13">
        <v>22273.200000000001</v>
      </c>
      <c r="H42" s="16">
        <v>48597.231181445197</v>
      </c>
      <c r="I42" s="17" t="s">
        <v>18</v>
      </c>
      <c r="J42" s="18">
        <v>2558333268</v>
      </c>
    </row>
    <row r="43" spans="1:10">
      <c r="A43" s="4">
        <f t="shared" si="0"/>
        <v>42</v>
      </c>
      <c r="B43" s="5">
        <v>1360</v>
      </c>
      <c r="C43" s="15">
        <v>581</v>
      </c>
      <c r="D43" s="6" t="s">
        <v>31</v>
      </c>
      <c r="E43" s="9" t="s">
        <v>32</v>
      </c>
      <c r="F43" s="9" t="s">
        <v>13</v>
      </c>
      <c r="G43" s="13">
        <v>10443.59</v>
      </c>
      <c r="H43" s="16" t="s">
        <v>20</v>
      </c>
      <c r="I43" s="17" t="s">
        <v>33</v>
      </c>
      <c r="J43" s="18">
        <v>31106980</v>
      </c>
    </row>
    <row r="44" spans="1:10">
      <c r="A44" s="4">
        <f t="shared" si="0"/>
        <v>43</v>
      </c>
      <c r="B44" s="5">
        <v>1366</v>
      </c>
      <c r="C44" s="15">
        <v>581</v>
      </c>
      <c r="D44" s="6" t="s">
        <v>43</v>
      </c>
      <c r="E44" s="9" t="s">
        <v>44</v>
      </c>
      <c r="F44" s="9" t="s">
        <v>13</v>
      </c>
      <c r="G44" s="13">
        <v>10443.59</v>
      </c>
      <c r="H44" s="16">
        <v>67901</v>
      </c>
      <c r="I44" s="17" t="s">
        <v>33</v>
      </c>
      <c r="J44" s="18">
        <v>101441820</v>
      </c>
    </row>
    <row r="45" spans="1:10">
      <c r="A45" s="4">
        <f t="shared" si="0"/>
        <v>44</v>
      </c>
      <c r="B45" s="6">
        <v>1422</v>
      </c>
      <c r="C45" s="7">
        <v>584</v>
      </c>
      <c r="D45" s="6" t="s">
        <v>51</v>
      </c>
      <c r="E45" s="9" t="s">
        <v>50</v>
      </c>
      <c r="F45" s="9" t="s">
        <v>13</v>
      </c>
      <c r="G45" s="13">
        <v>5072.4799999999996</v>
      </c>
      <c r="H45" s="16">
        <v>15107.1114319794</v>
      </c>
      <c r="I45" s="17" t="s">
        <v>48</v>
      </c>
      <c r="J45" s="18">
        <v>547767652</v>
      </c>
    </row>
    <row r="46" spans="1:10">
      <c r="A46" s="4">
        <f t="shared" si="0"/>
        <v>45</v>
      </c>
      <c r="B46" s="6">
        <v>1484</v>
      </c>
      <c r="C46" s="15" t="s">
        <v>111</v>
      </c>
      <c r="D46" s="6" t="s">
        <v>134</v>
      </c>
      <c r="E46" s="9" t="s">
        <v>135</v>
      </c>
      <c r="F46" s="9" t="s">
        <v>12</v>
      </c>
      <c r="G46" s="13">
        <v>22479.03</v>
      </c>
      <c r="H46" s="16">
        <v>50794</v>
      </c>
      <c r="I46" s="17" t="s">
        <v>114</v>
      </c>
      <c r="J46" s="18">
        <v>317831150</v>
      </c>
    </row>
    <row r="47" spans="1:10">
      <c r="A47" s="4">
        <f t="shared" si="0"/>
        <v>46</v>
      </c>
      <c r="B47" s="6">
        <v>1485</v>
      </c>
      <c r="C47" s="15" t="s">
        <v>111</v>
      </c>
      <c r="D47" s="6" t="s">
        <v>136</v>
      </c>
      <c r="E47" s="9" t="s">
        <v>135</v>
      </c>
      <c r="F47" s="9" t="s">
        <v>12</v>
      </c>
      <c r="G47" s="13">
        <v>22479.03</v>
      </c>
      <c r="H47" s="16">
        <v>43700.182910547403</v>
      </c>
      <c r="I47" s="17" t="s">
        <v>114</v>
      </c>
      <c r="J47" s="18">
        <v>1467439138</v>
      </c>
    </row>
    <row r="48" spans="1:10">
      <c r="A48" s="4">
        <f t="shared" si="0"/>
        <v>47</v>
      </c>
      <c r="B48" s="5">
        <v>1486</v>
      </c>
      <c r="C48" s="15" t="s">
        <v>111</v>
      </c>
      <c r="D48" s="6" t="s">
        <v>137</v>
      </c>
      <c r="E48" s="9" t="s">
        <v>135</v>
      </c>
      <c r="F48" s="9" t="s">
        <v>12</v>
      </c>
      <c r="G48" s="13">
        <v>22479.03</v>
      </c>
      <c r="H48" s="16">
        <v>42926.886363636397</v>
      </c>
      <c r="I48" s="17" t="s">
        <v>114</v>
      </c>
      <c r="J48" s="18">
        <v>1556263289</v>
      </c>
    </row>
    <row r="49" spans="1:13">
      <c r="A49" s="4">
        <f t="shared" si="0"/>
        <v>48</v>
      </c>
      <c r="B49" s="6">
        <v>1487</v>
      </c>
      <c r="C49" s="15" t="s">
        <v>111</v>
      </c>
      <c r="D49" s="6" t="s">
        <v>138</v>
      </c>
      <c r="E49" s="9" t="s">
        <v>135</v>
      </c>
      <c r="F49" s="9" t="s">
        <v>12</v>
      </c>
      <c r="G49" s="13">
        <v>22479.03</v>
      </c>
      <c r="H49" s="16">
        <v>45066.7919184942</v>
      </c>
      <c r="I49" s="17" t="s">
        <v>114</v>
      </c>
      <c r="J49" s="18">
        <v>1013110602</v>
      </c>
    </row>
    <row r="50" spans="1:13">
      <c r="A50" s="4">
        <f t="shared" si="0"/>
        <v>49</v>
      </c>
      <c r="B50" s="6">
        <v>1509</v>
      </c>
      <c r="C50" s="7">
        <v>602</v>
      </c>
      <c r="D50" s="6" t="s">
        <v>175</v>
      </c>
      <c r="E50" s="9" t="s">
        <v>176</v>
      </c>
      <c r="F50" s="9" t="s">
        <v>12</v>
      </c>
      <c r="G50" s="13">
        <v>12259.8</v>
      </c>
      <c r="H50" s="16">
        <v>59254</v>
      </c>
      <c r="I50" s="17" t="s">
        <v>169</v>
      </c>
      <c r="J50" s="18">
        <v>1969157850</v>
      </c>
    </row>
    <row r="51" spans="1:13">
      <c r="A51" s="4">
        <f t="shared" si="0"/>
        <v>50</v>
      </c>
      <c r="B51" s="6">
        <v>1511</v>
      </c>
      <c r="C51" s="7">
        <v>602</v>
      </c>
      <c r="D51" s="6" t="s">
        <v>178</v>
      </c>
      <c r="E51" s="9" t="s">
        <v>176</v>
      </c>
      <c r="F51" s="9" t="s">
        <v>12</v>
      </c>
      <c r="G51" s="13">
        <v>12259.8</v>
      </c>
      <c r="H51" s="16">
        <v>50018.176062025501</v>
      </c>
      <c r="I51" s="17" t="s">
        <v>169</v>
      </c>
      <c r="J51" s="18">
        <v>659610023</v>
      </c>
    </row>
    <row r="52" spans="1:13">
      <c r="A52" s="4">
        <f t="shared" si="0"/>
        <v>51</v>
      </c>
      <c r="B52" s="5">
        <v>1621</v>
      </c>
      <c r="C52" s="15">
        <v>634</v>
      </c>
      <c r="D52" s="6" t="s">
        <v>220</v>
      </c>
      <c r="E52" s="9" t="s">
        <v>221</v>
      </c>
      <c r="F52" s="9" t="s">
        <v>12</v>
      </c>
      <c r="G52" s="13">
        <v>14472.76</v>
      </c>
      <c r="H52" s="16">
        <v>15804</v>
      </c>
      <c r="I52" s="17" t="s">
        <v>222</v>
      </c>
      <c r="J52" s="18">
        <v>486324020</v>
      </c>
    </row>
    <row r="53" spans="1:13">
      <c r="A53" s="4">
        <f t="shared" si="0"/>
        <v>52</v>
      </c>
      <c r="B53" s="5">
        <v>1441</v>
      </c>
      <c r="C53" s="7">
        <v>584</v>
      </c>
      <c r="D53" s="6" t="s">
        <v>83</v>
      </c>
      <c r="E53" s="9" t="s">
        <v>84</v>
      </c>
      <c r="F53" s="11" t="s">
        <v>85</v>
      </c>
      <c r="G53" s="13">
        <v>5072.4799999999996</v>
      </c>
      <c r="H53" s="16">
        <v>13854</v>
      </c>
      <c r="I53" s="17" t="s">
        <v>48</v>
      </c>
      <c r="J53" s="18">
        <v>731133748</v>
      </c>
    </row>
    <row r="54" spans="1:13">
      <c r="A54" s="4">
        <f t="shared" si="0"/>
        <v>53</v>
      </c>
      <c r="B54" s="6">
        <v>1448</v>
      </c>
      <c r="C54" s="7">
        <v>584</v>
      </c>
      <c r="D54" s="6" t="s">
        <v>99</v>
      </c>
      <c r="E54" s="9" t="s">
        <v>100</v>
      </c>
      <c r="F54" s="11" t="s">
        <v>85</v>
      </c>
      <c r="G54" s="13">
        <v>3381.65</v>
      </c>
      <c r="H54" s="16">
        <v>24537</v>
      </c>
      <c r="I54" s="17" t="s">
        <v>48</v>
      </c>
      <c r="J54" s="18">
        <v>15066652788</v>
      </c>
    </row>
    <row r="55" spans="1:13">
      <c r="A55" s="4">
        <f t="shared" si="0"/>
        <v>54</v>
      </c>
      <c r="B55" s="5">
        <v>1450</v>
      </c>
      <c r="C55" s="7">
        <v>584</v>
      </c>
      <c r="D55" s="6" t="s">
        <v>102</v>
      </c>
      <c r="E55" s="9" t="s">
        <v>84</v>
      </c>
      <c r="F55" s="9" t="s">
        <v>85</v>
      </c>
      <c r="G55" s="13">
        <v>5072.4799999999996</v>
      </c>
      <c r="H55" s="16">
        <v>12398</v>
      </c>
      <c r="I55" s="17" t="s">
        <v>48</v>
      </c>
      <c r="J55" s="18">
        <v>15504746032</v>
      </c>
      <c r="K55" s="22">
        <f>SUM(J53:J55)</f>
        <v>31302532568</v>
      </c>
      <c r="L55" s="25">
        <f>(K55*100)/J56</f>
        <v>19.259587292938136</v>
      </c>
      <c r="M55" s="24"/>
    </row>
    <row r="56" spans="1:13">
      <c r="J56" s="19">
        <f>SUM(J2:J55)</f>
        <v>162529612353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sqref="A1:XFD1048576"/>
    </sheetView>
  </sheetViews>
  <sheetFormatPr baseColWidth="10" defaultRowHeight="16.5"/>
  <cols>
    <col min="2" max="2" width="73.85546875" style="48" customWidth="1"/>
    <col min="3" max="3" width="8.85546875" style="66" customWidth="1"/>
    <col min="4" max="4" width="8.5703125" style="48" customWidth="1"/>
    <col min="5" max="5" width="10.42578125" style="48" customWidth="1"/>
    <col min="6" max="6" width="11.42578125" style="48"/>
  </cols>
  <sheetData>
    <row r="1" spans="2:5" ht="17.25" thickBot="1">
      <c r="B1" s="91" t="s">
        <v>983</v>
      </c>
      <c r="C1" s="91"/>
      <c r="D1" s="91"/>
      <c r="E1" s="91"/>
    </row>
    <row r="2" spans="2:5">
      <c r="B2" s="49" t="s">
        <v>984</v>
      </c>
      <c r="C2" s="50" t="s">
        <v>985</v>
      </c>
      <c r="D2" s="51" t="s">
        <v>986</v>
      </c>
      <c r="E2" s="52" t="s">
        <v>987</v>
      </c>
    </row>
    <row r="3" spans="2:5">
      <c r="B3" s="53" t="s">
        <v>988</v>
      </c>
      <c r="C3" s="54">
        <v>1553</v>
      </c>
      <c r="D3" s="55"/>
      <c r="E3" s="56"/>
    </row>
    <row r="4" spans="2:5">
      <c r="B4" s="57" t="s">
        <v>989</v>
      </c>
      <c r="C4" s="58"/>
      <c r="D4" s="59"/>
      <c r="E4" s="60" t="s">
        <v>990</v>
      </c>
    </row>
    <row r="5" spans="2:5">
      <c r="B5" s="53" t="s">
        <v>991</v>
      </c>
      <c r="C5" s="54"/>
      <c r="D5" s="55"/>
      <c r="E5" s="61" t="s">
        <v>992</v>
      </c>
    </row>
    <row r="6" spans="2:5">
      <c r="B6" s="53" t="s">
        <v>993</v>
      </c>
      <c r="C6" s="54">
        <v>183</v>
      </c>
      <c r="D6" s="55"/>
      <c r="E6" s="56"/>
    </row>
    <row r="7" spans="2:5">
      <c r="B7" s="53" t="s">
        <v>994</v>
      </c>
      <c r="C7" s="54">
        <v>792</v>
      </c>
      <c r="D7" s="55"/>
      <c r="E7" s="56"/>
    </row>
    <row r="8" spans="2:5">
      <c r="B8" s="53" t="s">
        <v>995</v>
      </c>
      <c r="C8" s="54"/>
      <c r="D8" s="55">
        <v>325</v>
      </c>
      <c r="E8" s="56"/>
    </row>
    <row r="9" spans="2:5">
      <c r="B9" s="53" t="s">
        <v>996</v>
      </c>
      <c r="C9" s="54"/>
      <c r="D9" s="55">
        <v>58</v>
      </c>
      <c r="E9" s="56"/>
    </row>
    <row r="10" spans="2:5">
      <c r="B10" s="53" t="s">
        <v>997</v>
      </c>
      <c r="C10" s="54"/>
      <c r="D10" s="55"/>
      <c r="E10" s="62" t="s">
        <v>998</v>
      </c>
    </row>
    <row r="11" spans="2:5">
      <c r="B11" s="53" t="s">
        <v>999</v>
      </c>
      <c r="C11" s="54"/>
      <c r="D11" s="55"/>
      <c r="E11" s="62" t="s">
        <v>1000</v>
      </c>
    </row>
    <row r="12" spans="2:5">
      <c r="B12" s="53" t="s">
        <v>1001</v>
      </c>
      <c r="C12" s="54"/>
      <c r="D12" s="55"/>
      <c r="E12" s="62" t="s">
        <v>1002</v>
      </c>
    </row>
    <row r="13" spans="2:5">
      <c r="B13" s="53" t="s">
        <v>1003</v>
      </c>
      <c r="C13" s="54"/>
      <c r="D13" s="55"/>
      <c r="E13" s="62" t="s">
        <v>1004</v>
      </c>
    </row>
    <row r="14" spans="2:5">
      <c r="B14" s="53" t="s">
        <v>1005</v>
      </c>
      <c r="C14" s="54"/>
      <c r="D14" s="55">
        <v>74</v>
      </c>
      <c r="E14" s="56"/>
    </row>
    <row r="15" spans="2:5">
      <c r="B15" s="53" t="s">
        <v>1006</v>
      </c>
      <c r="C15" s="54"/>
      <c r="D15" s="55"/>
      <c r="E15" s="62" t="s">
        <v>314</v>
      </c>
    </row>
    <row r="16" spans="2:5">
      <c r="B16" s="53" t="s">
        <v>1007</v>
      </c>
      <c r="C16" s="54"/>
      <c r="D16" s="55"/>
      <c r="E16" s="62" t="s">
        <v>1008</v>
      </c>
    </row>
    <row r="17" spans="2:6">
      <c r="B17" s="53" t="s">
        <v>1009</v>
      </c>
      <c r="C17" s="54"/>
      <c r="D17" s="55"/>
      <c r="E17" s="62" t="s">
        <v>1010</v>
      </c>
    </row>
    <row r="18" spans="2:6" ht="17.25" thickBot="1">
      <c r="B18" s="63" t="s">
        <v>1011</v>
      </c>
      <c r="C18" s="64">
        <f>SUM(C3:C17)</f>
        <v>2528</v>
      </c>
      <c r="D18" s="64">
        <f>SUM(D3:D17)</f>
        <v>457</v>
      </c>
      <c r="E18" s="65"/>
    </row>
    <row r="19" spans="2:6">
      <c r="D19" s="66"/>
    </row>
    <row r="21" spans="2:6" ht="15">
      <c r="B21" s="67" t="s">
        <v>1012</v>
      </c>
      <c r="C21" s="68">
        <v>58000</v>
      </c>
      <c r="D21" s="68">
        <v>25500</v>
      </c>
      <c r="E21" s="69">
        <v>61604</v>
      </c>
      <c r="F21" s="70"/>
    </row>
    <row r="22" spans="2:6" ht="15">
      <c r="B22" s="67" t="s">
        <v>1013</v>
      </c>
      <c r="C22" s="69"/>
      <c r="D22" s="70"/>
      <c r="E22" s="69">
        <v>63117</v>
      </c>
      <c r="F22" s="69">
        <v>80153</v>
      </c>
    </row>
    <row r="23" spans="2:6">
      <c r="B23" s="48" t="s">
        <v>1014</v>
      </c>
    </row>
    <row r="24" spans="2:6">
      <c r="B24" s="48" t="s">
        <v>1015</v>
      </c>
    </row>
    <row r="25" spans="2:6">
      <c r="B25" s="48" t="s">
        <v>1016</v>
      </c>
    </row>
  </sheetData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27"/>
  <sheetViews>
    <sheetView tabSelected="1" topLeftCell="L1" workbookViewId="0">
      <selection activeCell="U14" sqref="U14:AD14"/>
    </sheetView>
  </sheetViews>
  <sheetFormatPr baseColWidth="10" defaultRowHeight="12.75"/>
  <cols>
    <col min="1" max="2" width="11.42578125" style="72"/>
    <col min="3" max="18" width="11.42578125" style="73"/>
    <col min="19" max="19" width="3.85546875" style="72" customWidth="1"/>
    <col min="20" max="20" width="3.140625" style="72" customWidth="1"/>
    <col min="21" max="21" width="8.85546875" style="72" customWidth="1"/>
    <col min="22" max="22" width="38.7109375" style="72" customWidth="1"/>
    <col min="23" max="23" width="7.140625" style="72" customWidth="1"/>
    <col min="24" max="24" width="9.140625" style="72" customWidth="1"/>
    <col min="25" max="25" width="7.85546875" style="72" customWidth="1"/>
    <col min="26" max="26" width="6.42578125" style="72" customWidth="1"/>
    <col min="27" max="27" width="7.140625" style="72" customWidth="1"/>
    <col min="28" max="28" width="10.5703125" style="72" customWidth="1"/>
    <col min="29" max="29" width="7.42578125" style="72" customWidth="1"/>
    <col min="30" max="30" width="8.85546875" style="72" customWidth="1"/>
    <col min="31" max="31" width="5.7109375" style="73" customWidth="1"/>
    <col min="32" max="32" width="7.5703125" style="73" customWidth="1"/>
    <col min="33" max="33" width="10.140625" style="73" customWidth="1"/>
    <col min="34" max="34" width="10.28515625" style="73" customWidth="1"/>
    <col min="35" max="35" width="9.28515625" style="73" customWidth="1"/>
    <col min="36" max="36" width="10.28515625" style="73" customWidth="1"/>
    <col min="37" max="37" width="10" style="72" customWidth="1"/>
    <col min="38" max="16384" width="11.42578125" style="72"/>
  </cols>
  <sheetData>
    <row r="1" spans="1:37" ht="15.75">
      <c r="A1" s="71" t="s">
        <v>114</v>
      </c>
      <c r="T1" s="94" t="s">
        <v>1017</v>
      </c>
      <c r="U1" s="95"/>
      <c r="V1" s="95"/>
      <c r="W1" s="95"/>
      <c r="X1" s="95"/>
      <c r="Y1" s="95"/>
      <c r="Z1" s="95"/>
      <c r="AA1" s="95"/>
      <c r="AB1" s="95"/>
      <c r="AC1" s="95"/>
      <c r="AD1" s="96"/>
    </row>
    <row r="2" spans="1:37" ht="13.5">
      <c r="A2" s="4" t="s">
        <v>1018</v>
      </c>
      <c r="B2" s="4" t="s">
        <v>1019</v>
      </c>
      <c r="C2" s="74" t="s">
        <v>1020</v>
      </c>
      <c r="D2" s="74" t="s">
        <v>1021</v>
      </c>
      <c r="E2" s="74" t="s">
        <v>1022</v>
      </c>
      <c r="F2" s="74" t="s">
        <v>1023</v>
      </c>
      <c r="G2" s="74" t="s">
        <v>1024</v>
      </c>
      <c r="H2" s="74" t="s">
        <v>1025</v>
      </c>
      <c r="I2" s="74" t="s">
        <v>1026</v>
      </c>
      <c r="J2" s="74" t="s">
        <v>1027</v>
      </c>
      <c r="K2" s="74" t="s">
        <v>1028</v>
      </c>
      <c r="L2" s="74" t="s">
        <v>1029</v>
      </c>
      <c r="M2" s="74" t="s">
        <v>1030</v>
      </c>
      <c r="N2" s="74" t="s">
        <v>1031</v>
      </c>
      <c r="O2" s="74" t="s">
        <v>1032</v>
      </c>
      <c r="P2" s="74" t="s">
        <v>1033</v>
      </c>
      <c r="Q2" s="74" t="s">
        <v>1034</v>
      </c>
      <c r="R2" s="74" t="s">
        <v>1035</v>
      </c>
      <c r="T2" s="75" t="s">
        <v>233</v>
      </c>
      <c r="U2" s="76" t="s">
        <v>2</v>
      </c>
      <c r="V2" s="77" t="s">
        <v>1036</v>
      </c>
      <c r="W2" s="76" t="s">
        <v>1037</v>
      </c>
      <c r="X2" s="76" t="s">
        <v>1038</v>
      </c>
      <c r="Y2" s="76" t="s">
        <v>1039</v>
      </c>
      <c r="Z2" s="78" t="s">
        <v>1040</v>
      </c>
      <c r="AA2" s="76" t="s">
        <v>1041</v>
      </c>
      <c r="AB2" s="76" t="s">
        <v>1042</v>
      </c>
      <c r="AC2" s="76" t="s">
        <v>1043</v>
      </c>
      <c r="AD2" s="79" t="s">
        <v>1044</v>
      </c>
    </row>
    <row r="3" spans="1:37" ht="13.5">
      <c r="A3" s="4" t="s">
        <v>1045</v>
      </c>
      <c r="B3" s="4" t="s">
        <v>489</v>
      </c>
      <c r="C3" s="74">
        <v>272145</v>
      </c>
      <c r="D3" s="74">
        <v>11831298879</v>
      </c>
      <c r="E3" s="74">
        <v>349624</v>
      </c>
      <c r="F3" s="74">
        <v>15306910952</v>
      </c>
      <c r="G3" s="74">
        <v>307544</v>
      </c>
      <c r="H3" s="74">
        <v>14222963264</v>
      </c>
      <c r="I3" s="74">
        <v>271304</v>
      </c>
      <c r="J3" s="74">
        <v>12404742766</v>
      </c>
      <c r="K3" s="74">
        <v>333862</v>
      </c>
      <c r="L3" s="74">
        <v>18018380327</v>
      </c>
      <c r="M3" s="74">
        <v>315450</v>
      </c>
      <c r="N3" s="74">
        <v>18041750550</v>
      </c>
      <c r="O3" s="74">
        <v>46502</v>
      </c>
      <c r="P3" s="74">
        <v>2864724655</v>
      </c>
      <c r="Q3" s="74">
        <v>61604</v>
      </c>
      <c r="R3" s="74">
        <v>2200</v>
      </c>
      <c r="T3" s="80">
        <v>1</v>
      </c>
      <c r="U3" s="81" t="s">
        <v>486</v>
      </c>
      <c r="V3" s="4" t="s">
        <v>1046</v>
      </c>
      <c r="W3" s="16">
        <v>4350</v>
      </c>
      <c r="X3" s="16">
        <v>198921150</v>
      </c>
      <c r="Y3" s="82">
        <f>X3/W3</f>
        <v>45729</v>
      </c>
      <c r="Z3" s="83">
        <v>25690.32</v>
      </c>
      <c r="AA3" s="18">
        <v>311100</v>
      </c>
      <c r="AB3" s="18">
        <v>17842829400</v>
      </c>
      <c r="AC3" s="82">
        <f>AB3/AA3</f>
        <v>57354</v>
      </c>
      <c r="AD3" s="84">
        <v>63416</v>
      </c>
      <c r="AE3" s="73">
        <f>Z3*0.1113</f>
        <v>2859.3326159999997</v>
      </c>
      <c r="AF3" s="73">
        <f>Z3+AE3</f>
        <v>28549.652615999999</v>
      </c>
      <c r="AG3" s="73">
        <f>(W3+AA3)*Z3</f>
        <v>8104011444</v>
      </c>
      <c r="AH3" s="73">
        <f>(W3+AA3)*AF3</f>
        <v>9005987917.7171993</v>
      </c>
      <c r="AI3" s="73">
        <f>(W3+AA3)*AE3</f>
        <v>901976473.71719992</v>
      </c>
      <c r="AJ3" s="73">
        <f>(W3+AA3)*AD3</f>
        <v>20004577200</v>
      </c>
      <c r="AK3" s="73">
        <f>AJ3-(X3+AB3)</f>
        <v>1962826650</v>
      </c>
    </row>
    <row r="4" spans="1:37" ht="13.5">
      <c r="A4" s="4" t="s">
        <v>1047</v>
      </c>
      <c r="B4" s="4" t="s">
        <v>477</v>
      </c>
      <c r="C4" s="74">
        <v>344459</v>
      </c>
      <c r="D4" s="74">
        <v>13477581659</v>
      </c>
      <c r="E4" s="74">
        <v>309851</v>
      </c>
      <c r="F4" s="74">
        <v>12670351714</v>
      </c>
      <c r="G4" s="74">
        <v>281664</v>
      </c>
      <c r="H4" s="74">
        <v>12196834046</v>
      </c>
      <c r="I4" s="74">
        <v>222087</v>
      </c>
      <c r="J4" s="74">
        <v>10206246855</v>
      </c>
      <c r="K4" s="74">
        <v>292379</v>
      </c>
      <c r="L4" s="74">
        <v>13613852749</v>
      </c>
      <c r="M4" s="74">
        <v>278074</v>
      </c>
      <c r="N4" s="74">
        <v>13219902042</v>
      </c>
      <c r="O4" s="74">
        <v>24835</v>
      </c>
      <c r="P4" s="74">
        <v>1278282285</v>
      </c>
      <c r="Q4" s="74">
        <v>51471</v>
      </c>
      <c r="R4" s="74">
        <v>2451</v>
      </c>
      <c r="T4" s="80">
        <f>T3+1</f>
        <v>2</v>
      </c>
      <c r="U4" s="81" t="s">
        <v>483</v>
      </c>
      <c r="V4" s="4" t="s">
        <v>1048</v>
      </c>
      <c r="W4" s="16">
        <v>776</v>
      </c>
      <c r="X4" s="16">
        <v>28004288</v>
      </c>
      <c r="Y4" s="82">
        <f t="shared" ref="Y4:Y12" si="0">X4/W4</f>
        <v>36088</v>
      </c>
      <c r="Z4" s="83">
        <v>22479.03</v>
      </c>
      <c r="AA4" s="18">
        <v>277298</v>
      </c>
      <c r="AB4" s="18">
        <v>13191897754</v>
      </c>
      <c r="AC4" s="82">
        <f t="shared" ref="AC4:AC12" si="1">AB4/AA4</f>
        <v>47573</v>
      </c>
      <c r="AD4" s="84">
        <v>59369</v>
      </c>
      <c r="AE4" s="73">
        <f t="shared" ref="AE4:AE12" si="2">Z4*0.1113</f>
        <v>2501.9160389999997</v>
      </c>
      <c r="AF4" s="73">
        <f t="shared" ref="AF4:AF12" si="3">Z4+AE4</f>
        <v>24980.946038999999</v>
      </c>
      <c r="AG4" s="73">
        <f>(W4+AA4)*Z4</f>
        <v>6250833788.2199993</v>
      </c>
      <c r="AH4" s="73">
        <f>(W4+AA4)*AF4</f>
        <v>6946551588.8488855</v>
      </c>
      <c r="AI4" s="73">
        <f>(W4+AA4)*AE4</f>
        <v>695717800.62888587</v>
      </c>
      <c r="AJ4" s="73">
        <f>(W4+AA4)*AD4</f>
        <v>16508975306</v>
      </c>
      <c r="AK4" s="73">
        <f>AJ4-(X4+AB4)</f>
        <v>3289073264</v>
      </c>
    </row>
    <row r="5" spans="1:37" ht="13.5">
      <c r="A5" s="4" t="s">
        <v>1049</v>
      </c>
      <c r="B5" s="4" t="s">
        <v>505</v>
      </c>
      <c r="C5" s="74">
        <v>95583</v>
      </c>
      <c r="D5" s="74">
        <v>3518435055</v>
      </c>
      <c r="E5" s="74">
        <v>120865</v>
      </c>
      <c r="F5" s="74">
        <v>4383678275</v>
      </c>
      <c r="G5" s="74">
        <v>147821</v>
      </c>
      <c r="H5" s="74">
        <v>5488293581</v>
      </c>
      <c r="I5" s="74">
        <v>125583</v>
      </c>
      <c r="J5" s="74">
        <v>4980426615</v>
      </c>
      <c r="K5" s="74">
        <v>130452</v>
      </c>
      <c r="L5" s="74">
        <v>5699551092</v>
      </c>
      <c r="M5" s="74">
        <v>141532</v>
      </c>
      <c r="N5" s="74">
        <v>6569290992</v>
      </c>
      <c r="O5" s="74">
        <v>44356</v>
      </c>
      <c r="P5" s="74">
        <v>2158419271</v>
      </c>
      <c r="Q5" s="74">
        <v>48661</v>
      </c>
      <c r="R5" s="74">
        <v>1738</v>
      </c>
      <c r="T5" s="80">
        <f t="shared" ref="T5:T12" si="4">T4+1</f>
        <v>3</v>
      </c>
      <c r="U5" s="85" t="s">
        <v>502</v>
      </c>
      <c r="V5" s="4" t="s">
        <v>1160</v>
      </c>
      <c r="W5" s="16">
        <v>2116</v>
      </c>
      <c r="X5" s="16">
        <v>64279848</v>
      </c>
      <c r="Y5" s="82">
        <f t="shared" si="0"/>
        <v>30378</v>
      </c>
      <c r="Z5" s="83">
        <v>25690.32</v>
      </c>
      <c r="AA5" s="18">
        <v>139416</v>
      </c>
      <c r="AB5" s="18">
        <v>6505011144</v>
      </c>
      <c r="AC5" s="82">
        <f t="shared" si="1"/>
        <v>46659</v>
      </c>
      <c r="AD5" s="84">
        <v>53343</v>
      </c>
      <c r="AE5" s="73">
        <f t="shared" si="2"/>
        <v>2859.3326159999997</v>
      </c>
      <c r="AF5" s="73">
        <f t="shared" si="3"/>
        <v>28549.652615999999</v>
      </c>
    </row>
    <row r="6" spans="1:37" ht="13.5">
      <c r="A6" s="4" t="s">
        <v>1050</v>
      </c>
      <c r="B6" s="4" t="s">
        <v>505</v>
      </c>
      <c r="C6" s="74">
        <v>49212</v>
      </c>
      <c r="D6" s="74">
        <v>1932604452</v>
      </c>
      <c r="E6" s="74">
        <v>76433</v>
      </c>
      <c r="F6" s="74">
        <v>3114272309</v>
      </c>
      <c r="G6" s="74">
        <v>103641</v>
      </c>
      <c r="H6" s="74">
        <v>4197333783</v>
      </c>
      <c r="I6" s="74">
        <v>122437</v>
      </c>
      <c r="J6" s="74">
        <v>5092971478</v>
      </c>
      <c r="K6" s="74">
        <v>119900</v>
      </c>
      <c r="L6" s="74">
        <v>5340097800</v>
      </c>
      <c r="M6" s="74">
        <v>135348</v>
      </c>
      <c r="N6" s="74">
        <v>6503828040</v>
      </c>
      <c r="O6" s="74">
        <v>32623</v>
      </c>
      <c r="P6" s="74">
        <v>1597093980</v>
      </c>
      <c r="Q6" s="74">
        <v>48956</v>
      </c>
      <c r="R6" s="74">
        <v>1748</v>
      </c>
      <c r="T6" s="80">
        <f t="shared" si="4"/>
        <v>4</v>
      </c>
      <c r="U6" s="85" t="s">
        <v>510</v>
      </c>
      <c r="V6" s="4" t="s">
        <v>1161</v>
      </c>
      <c r="W6" s="16">
        <v>1356</v>
      </c>
      <c r="X6" s="16">
        <v>29468592</v>
      </c>
      <c r="Y6" s="82">
        <f t="shared" si="0"/>
        <v>21732</v>
      </c>
      <c r="Z6" s="83">
        <v>25690.32</v>
      </c>
      <c r="AA6" s="18">
        <v>133992</v>
      </c>
      <c r="AB6" s="18">
        <v>6474359448</v>
      </c>
      <c r="AC6" s="82">
        <f t="shared" si="1"/>
        <v>48319</v>
      </c>
      <c r="AD6" s="84">
        <v>54778</v>
      </c>
      <c r="AE6" s="73">
        <f t="shared" si="2"/>
        <v>2859.3326159999997</v>
      </c>
      <c r="AF6" s="73">
        <f t="shared" si="3"/>
        <v>28549.652615999999</v>
      </c>
    </row>
    <row r="7" spans="1:37" ht="13.5">
      <c r="A7" s="4" t="s">
        <v>1051</v>
      </c>
      <c r="B7" s="4" t="s">
        <v>477</v>
      </c>
      <c r="C7" s="74">
        <v>104061</v>
      </c>
      <c r="D7" s="74">
        <v>3706340637</v>
      </c>
      <c r="E7" s="74">
        <v>90269</v>
      </c>
      <c r="F7" s="74">
        <v>3370554438</v>
      </c>
      <c r="G7" s="74">
        <v>121808</v>
      </c>
      <c r="H7" s="74">
        <v>4530021588</v>
      </c>
      <c r="I7" s="74">
        <v>133336</v>
      </c>
      <c r="J7" s="74">
        <v>5103874824</v>
      </c>
      <c r="K7" s="74">
        <v>121895</v>
      </c>
      <c r="L7" s="74">
        <v>4996825667</v>
      </c>
      <c r="M7" s="74">
        <v>130414</v>
      </c>
      <c r="N7" s="74">
        <v>5792276414</v>
      </c>
      <c r="O7" s="74">
        <v>33836</v>
      </c>
      <c r="P7" s="74">
        <v>1566795510</v>
      </c>
      <c r="Q7" s="74">
        <v>46306</v>
      </c>
      <c r="R7" s="74">
        <v>2205</v>
      </c>
      <c r="T7" s="80">
        <f t="shared" si="4"/>
        <v>5</v>
      </c>
      <c r="U7" s="85" t="s">
        <v>507</v>
      </c>
      <c r="V7" s="4" t="s">
        <v>1162</v>
      </c>
      <c r="W7" s="16">
        <v>1816</v>
      </c>
      <c r="X7" s="16">
        <v>51018704</v>
      </c>
      <c r="Y7" s="82">
        <f t="shared" si="0"/>
        <v>28094</v>
      </c>
      <c r="Z7" s="83">
        <v>22479.03</v>
      </c>
      <c r="AA7" s="18">
        <v>128598</v>
      </c>
      <c r="AB7" s="18">
        <v>5741257710</v>
      </c>
      <c r="AC7" s="82">
        <f t="shared" si="1"/>
        <v>44645</v>
      </c>
      <c r="AD7" s="84">
        <v>51946</v>
      </c>
      <c r="AE7" s="73">
        <f t="shared" si="2"/>
        <v>2501.9160389999997</v>
      </c>
      <c r="AF7" s="73">
        <f t="shared" si="3"/>
        <v>24980.946038999999</v>
      </c>
    </row>
    <row r="8" spans="1:37" ht="13.5">
      <c r="A8" s="4" t="s">
        <v>1052</v>
      </c>
      <c r="B8" s="4" t="s">
        <v>505</v>
      </c>
      <c r="C8" s="74">
        <v>0</v>
      </c>
      <c r="D8" s="74">
        <v>0</v>
      </c>
      <c r="E8" s="74">
        <v>0</v>
      </c>
      <c r="F8" s="74">
        <v>0</v>
      </c>
      <c r="G8" s="74">
        <v>17781</v>
      </c>
      <c r="H8" s="74">
        <v>649920810</v>
      </c>
      <c r="I8" s="74">
        <v>32724</v>
      </c>
      <c r="J8" s="74">
        <v>1286761570</v>
      </c>
      <c r="K8" s="74">
        <v>43393</v>
      </c>
      <c r="L8" s="74">
        <v>1722225036</v>
      </c>
      <c r="M8" s="74">
        <v>36600</v>
      </c>
      <c r="N8" s="74">
        <v>1556263289</v>
      </c>
      <c r="O8" s="74">
        <v>6072</v>
      </c>
      <c r="P8" s="74">
        <v>260652054</v>
      </c>
      <c r="Q8" s="74">
        <v>42927</v>
      </c>
      <c r="R8" s="74">
        <v>2044</v>
      </c>
      <c r="T8" s="80">
        <f t="shared" si="4"/>
        <v>6</v>
      </c>
      <c r="U8" s="85" t="s">
        <v>517</v>
      </c>
      <c r="V8" s="4" t="s">
        <v>1053</v>
      </c>
      <c r="W8" s="16">
        <v>4007</v>
      </c>
      <c r="X8" s="16">
        <v>68066909</v>
      </c>
      <c r="Y8" s="82">
        <f t="shared" si="0"/>
        <v>16987</v>
      </c>
      <c r="Z8" s="83">
        <v>22479.03</v>
      </c>
      <c r="AA8" s="18">
        <v>32593</v>
      </c>
      <c r="AB8" s="18">
        <v>1488196380</v>
      </c>
      <c r="AC8" s="82">
        <f t="shared" si="1"/>
        <v>45660</v>
      </c>
      <c r="AD8" s="84">
        <v>54466</v>
      </c>
      <c r="AE8" s="73">
        <f t="shared" si="2"/>
        <v>2501.9160389999997</v>
      </c>
      <c r="AF8" s="73">
        <f t="shared" si="3"/>
        <v>24980.946038999999</v>
      </c>
    </row>
    <row r="9" spans="1:37" ht="13.5">
      <c r="A9" s="4" t="s">
        <v>1054</v>
      </c>
      <c r="B9" s="4" t="s">
        <v>493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20299</v>
      </c>
      <c r="J9" s="74">
        <v>776555231</v>
      </c>
      <c r="K9" s="74">
        <v>31612</v>
      </c>
      <c r="L9" s="74">
        <v>1285542042</v>
      </c>
      <c r="M9" s="74">
        <v>33751</v>
      </c>
      <c r="N9" s="74">
        <v>1467439138</v>
      </c>
      <c r="O9" s="74">
        <v>5243</v>
      </c>
      <c r="P9" s="74">
        <v>229120059</v>
      </c>
      <c r="Q9" s="74">
        <v>43700</v>
      </c>
      <c r="R9" s="74">
        <v>2081</v>
      </c>
      <c r="T9" s="80">
        <f t="shared" si="4"/>
        <v>7</v>
      </c>
      <c r="U9" s="85" t="s">
        <v>513</v>
      </c>
      <c r="V9" s="4" t="s">
        <v>1054</v>
      </c>
      <c r="W9" s="16">
        <v>1731</v>
      </c>
      <c r="X9" s="16">
        <v>29388918</v>
      </c>
      <c r="Y9" s="82">
        <f t="shared" si="0"/>
        <v>16978</v>
      </c>
      <c r="Z9" s="86">
        <v>22479.03</v>
      </c>
      <c r="AA9" s="18">
        <v>32020</v>
      </c>
      <c r="AB9" s="18">
        <v>1438050220</v>
      </c>
      <c r="AC9" s="82">
        <f t="shared" si="1"/>
        <v>44911</v>
      </c>
      <c r="AD9" s="84">
        <v>54266</v>
      </c>
      <c r="AE9" s="73">
        <f t="shared" si="2"/>
        <v>2501.9160389999997</v>
      </c>
      <c r="AF9" s="73">
        <f t="shared" si="3"/>
        <v>24980.946038999999</v>
      </c>
    </row>
    <row r="10" spans="1:37" ht="13.5">
      <c r="A10" s="4" t="s">
        <v>1055</v>
      </c>
      <c r="B10" s="4" t="s">
        <v>505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26233</v>
      </c>
      <c r="N10" s="74">
        <v>1181639252</v>
      </c>
      <c r="O10" s="74">
        <v>7620</v>
      </c>
      <c r="P10" s="74">
        <v>357164640</v>
      </c>
      <c r="Q10" s="74">
        <v>46872</v>
      </c>
      <c r="R10" s="74">
        <v>2232</v>
      </c>
      <c r="T10" s="80">
        <f t="shared" si="4"/>
        <v>8</v>
      </c>
      <c r="U10" s="85" t="s">
        <v>525</v>
      </c>
      <c r="V10" s="4" t="s">
        <v>1163</v>
      </c>
      <c r="W10" s="16">
        <v>0</v>
      </c>
      <c r="X10" s="16">
        <v>0</v>
      </c>
      <c r="Y10" s="82">
        <v>0</v>
      </c>
      <c r="Z10" s="83">
        <v>22479.03</v>
      </c>
      <c r="AA10" s="18">
        <v>26233</v>
      </c>
      <c r="AB10" s="18">
        <v>1181639252</v>
      </c>
      <c r="AC10" s="82">
        <f t="shared" si="1"/>
        <v>45044</v>
      </c>
      <c r="AD10" s="84">
        <v>54998</v>
      </c>
      <c r="AE10" s="73">
        <f t="shared" si="2"/>
        <v>2501.9160389999997</v>
      </c>
      <c r="AF10" s="73">
        <f t="shared" si="3"/>
        <v>24980.946038999999</v>
      </c>
    </row>
    <row r="11" spans="1:37" ht="13.5">
      <c r="A11" s="4" t="s">
        <v>1056</v>
      </c>
      <c r="B11" s="4" t="s">
        <v>472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11854</v>
      </c>
      <c r="J11" s="74">
        <v>587045642</v>
      </c>
      <c r="K11" s="74">
        <v>17914</v>
      </c>
      <c r="L11" s="74">
        <v>954995340</v>
      </c>
      <c r="M11" s="74">
        <v>18779</v>
      </c>
      <c r="N11" s="74">
        <v>1078609423</v>
      </c>
      <c r="O11" s="74">
        <v>3327</v>
      </c>
      <c r="P11" s="74">
        <v>209990259</v>
      </c>
      <c r="Q11" s="74">
        <v>63117</v>
      </c>
      <c r="R11" s="74">
        <v>2104</v>
      </c>
      <c r="T11" s="80">
        <f t="shared" si="4"/>
        <v>9</v>
      </c>
      <c r="U11" s="81" t="s">
        <v>478</v>
      </c>
      <c r="V11" s="4" t="s">
        <v>1057</v>
      </c>
      <c r="W11" s="16">
        <v>0</v>
      </c>
      <c r="X11" s="16">
        <v>0</v>
      </c>
      <c r="Y11" s="82">
        <v>0</v>
      </c>
      <c r="Z11" s="86">
        <v>25690.32</v>
      </c>
      <c r="AA11" s="16">
        <v>18779</v>
      </c>
      <c r="AB11" s="16">
        <v>1078609423</v>
      </c>
      <c r="AC11" s="82">
        <f t="shared" si="1"/>
        <v>57437</v>
      </c>
      <c r="AD11" s="84">
        <v>64122</v>
      </c>
      <c r="AE11" s="73">
        <f t="shared" si="2"/>
        <v>2859.3326159999997</v>
      </c>
      <c r="AF11" s="73">
        <f t="shared" si="3"/>
        <v>28549.652615999999</v>
      </c>
      <c r="AG11" s="73">
        <f>(W11+AA11)*Z11</f>
        <v>482438519.27999997</v>
      </c>
      <c r="AH11" s="73">
        <f>(W11+AA11)*AF11</f>
        <v>536133926.47586399</v>
      </c>
      <c r="AI11" s="73">
        <f>(W11+AA11)*AE11</f>
        <v>53695407.195863992</v>
      </c>
      <c r="AJ11" s="73">
        <f>(W11+AA11)*AD11</f>
        <v>1204147038</v>
      </c>
      <c r="AK11" s="73">
        <f>AJ11-(X11+AB11)</f>
        <v>125537615</v>
      </c>
    </row>
    <row r="12" spans="1:37" ht="13.5">
      <c r="A12" s="4" t="s">
        <v>1058</v>
      </c>
      <c r="B12" s="4" t="s">
        <v>505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7948</v>
      </c>
      <c r="L12" s="74">
        <v>332830448</v>
      </c>
      <c r="M12" s="74">
        <v>22954</v>
      </c>
      <c r="N12" s="74">
        <v>1013110602</v>
      </c>
      <c r="O12" s="74">
        <v>5791</v>
      </c>
      <c r="P12" s="74">
        <v>260981792</v>
      </c>
      <c r="Q12" s="74">
        <v>45067</v>
      </c>
      <c r="R12" s="74">
        <v>1610</v>
      </c>
      <c r="T12" s="80">
        <f t="shared" si="4"/>
        <v>10</v>
      </c>
      <c r="U12" s="85" t="s">
        <v>520</v>
      </c>
      <c r="V12" s="4" t="s">
        <v>1058</v>
      </c>
      <c r="W12" s="16">
        <v>4</v>
      </c>
      <c r="X12" s="16">
        <v>212352</v>
      </c>
      <c r="Y12" s="82">
        <f t="shared" si="0"/>
        <v>53088</v>
      </c>
      <c r="Z12" s="86">
        <v>22479.03</v>
      </c>
      <c r="AA12" s="18">
        <v>22950</v>
      </c>
      <c r="AB12" s="18">
        <v>1012898250</v>
      </c>
      <c r="AC12" s="82">
        <f t="shared" si="1"/>
        <v>44135</v>
      </c>
      <c r="AD12" s="84">
        <v>52638</v>
      </c>
      <c r="AE12" s="73">
        <f t="shared" si="2"/>
        <v>2501.9160389999997</v>
      </c>
      <c r="AF12" s="73">
        <f t="shared" si="3"/>
        <v>24980.946038999999</v>
      </c>
    </row>
    <row r="13" spans="1:37" ht="16.5">
      <c r="A13" s="4" t="s">
        <v>1059</v>
      </c>
      <c r="B13" s="4" t="s">
        <v>477</v>
      </c>
      <c r="C13" s="74">
        <v>19761</v>
      </c>
      <c r="D13" s="74">
        <v>681564759</v>
      </c>
      <c r="E13" s="74">
        <v>53577</v>
      </c>
      <c r="F13" s="74">
        <v>1883179221</v>
      </c>
      <c r="G13" s="74">
        <v>30114</v>
      </c>
      <c r="H13" s="74">
        <v>1054149354</v>
      </c>
      <c r="I13" s="74">
        <v>21929</v>
      </c>
      <c r="J13" s="74">
        <v>784245540</v>
      </c>
      <c r="K13" s="74">
        <v>22523</v>
      </c>
      <c r="L13" s="74">
        <v>879279354</v>
      </c>
      <c r="M13" s="74">
        <v>23499</v>
      </c>
      <c r="N13" s="74">
        <v>982701729</v>
      </c>
      <c r="O13" s="74">
        <v>6602</v>
      </c>
      <c r="P13" s="74">
        <v>297841104</v>
      </c>
      <c r="Q13" s="74">
        <v>45114</v>
      </c>
      <c r="R13" s="74">
        <v>1611</v>
      </c>
      <c r="T13" s="87" t="s">
        <v>1060</v>
      </c>
      <c r="U13" s="97" t="s">
        <v>1061</v>
      </c>
      <c r="V13" s="97"/>
      <c r="W13" s="97"/>
      <c r="X13" s="97"/>
      <c r="Y13" s="97"/>
      <c r="Z13" s="97"/>
      <c r="AA13" s="97"/>
      <c r="AB13" s="97"/>
      <c r="AC13" s="97"/>
      <c r="AD13" s="98"/>
      <c r="AG13" s="73">
        <f>SUM(AG3:AG12)</f>
        <v>14837283751.5</v>
      </c>
      <c r="AH13" s="73">
        <f>SUM(AH3:AH12)</f>
        <v>16488673433.04195</v>
      </c>
      <c r="AI13" s="73">
        <f>SUM(AI3:AI12)</f>
        <v>1651389681.5419497</v>
      </c>
      <c r="AJ13" s="73">
        <f>SUM(AJ3:AJ12)</f>
        <v>37717699544</v>
      </c>
      <c r="AK13" s="73">
        <f>SUM(AK3:AK12)</f>
        <v>5377437529</v>
      </c>
    </row>
    <row r="14" spans="1:37" ht="13.5">
      <c r="A14" s="4" t="s">
        <v>1062</v>
      </c>
      <c r="B14" s="4" t="s">
        <v>477</v>
      </c>
      <c r="C14" s="74">
        <v>19993</v>
      </c>
      <c r="D14" s="74">
        <v>686811849</v>
      </c>
      <c r="E14" s="74">
        <v>15236</v>
      </c>
      <c r="F14" s="74">
        <v>519136840</v>
      </c>
      <c r="G14" s="74">
        <v>22042</v>
      </c>
      <c r="H14" s="74">
        <v>754687610</v>
      </c>
      <c r="I14" s="74">
        <v>11601</v>
      </c>
      <c r="J14" s="74">
        <v>413511222</v>
      </c>
      <c r="K14" s="74">
        <v>10949</v>
      </c>
      <c r="L14" s="74">
        <v>427363286</v>
      </c>
      <c r="M14" s="74">
        <v>10512</v>
      </c>
      <c r="N14" s="74">
        <v>427729072</v>
      </c>
      <c r="O14" s="74">
        <v>3015</v>
      </c>
      <c r="P14" s="74">
        <v>127288640</v>
      </c>
      <c r="Q14" s="74">
        <v>42218</v>
      </c>
      <c r="R14" s="74">
        <v>2010</v>
      </c>
      <c r="T14" s="88" t="s">
        <v>1063</v>
      </c>
      <c r="U14" s="99" t="s">
        <v>1064</v>
      </c>
      <c r="V14" s="99"/>
      <c r="W14" s="99"/>
      <c r="X14" s="99"/>
      <c r="Y14" s="99"/>
      <c r="Z14" s="99"/>
      <c r="AA14" s="99"/>
      <c r="AB14" s="99"/>
      <c r="AC14" s="99"/>
      <c r="AD14" s="100"/>
    </row>
    <row r="15" spans="1:37" ht="13.5">
      <c r="A15" s="4" t="s">
        <v>1065</v>
      </c>
      <c r="B15" s="4" t="s">
        <v>493</v>
      </c>
      <c r="C15" s="74">
        <v>10274</v>
      </c>
      <c r="D15" s="74">
        <v>344839298</v>
      </c>
      <c r="E15" s="74">
        <v>14984</v>
      </c>
      <c r="F15" s="74">
        <v>550420676</v>
      </c>
      <c r="G15" s="74">
        <v>27831</v>
      </c>
      <c r="H15" s="74">
        <v>1022517441</v>
      </c>
      <c r="I15" s="74">
        <v>11660</v>
      </c>
      <c r="J15" s="74">
        <v>471108135</v>
      </c>
      <c r="K15" s="74">
        <v>6809</v>
      </c>
      <c r="L15" s="74">
        <v>320002573</v>
      </c>
      <c r="M15" s="74">
        <v>6370</v>
      </c>
      <c r="N15" s="74">
        <v>317831150</v>
      </c>
      <c r="O15" s="74">
        <v>1516</v>
      </c>
      <c r="P15" s="74">
        <v>77003704</v>
      </c>
      <c r="Q15" s="74">
        <v>50794</v>
      </c>
      <c r="R15" s="74">
        <v>2419</v>
      </c>
      <c r="T15" s="88" t="s">
        <v>1066</v>
      </c>
      <c r="U15" s="99" t="s">
        <v>1067</v>
      </c>
      <c r="V15" s="99"/>
      <c r="W15" s="99"/>
      <c r="X15" s="99"/>
      <c r="Y15" s="99"/>
      <c r="Z15" s="99"/>
      <c r="AA15" s="99"/>
      <c r="AB15" s="99"/>
      <c r="AC15" s="99"/>
      <c r="AD15" s="100"/>
    </row>
    <row r="16" spans="1:37" ht="13.5">
      <c r="A16" s="4" t="s">
        <v>1068</v>
      </c>
      <c r="B16" s="4" t="s">
        <v>477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4895</v>
      </c>
      <c r="J16" s="74">
        <v>206534735</v>
      </c>
      <c r="K16" s="74">
        <v>5567</v>
      </c>
      <c r="L16" s="74">
        <v>254011076</v>
      </c>
      <c r="M16" s="74">
        <v>5739</v>
      </c>
      <c r="N16" s="74">
        <v>279908247</v>
      </c>
      <c r="O16" s="74">
        <v>1493</v>
      </c>
      <c r="P16" s="74">
        <v>78840851</v>
      </c>
      <c r="Q16" s="74">
        <v>52807</v>
      </c>
      <c r="R16" s="74">
        <v>1886</v>
      </c>
      <c r="T16" s="88" t="s">
        <v>1069</v>
      </c>
      <c r="U16" s="99" t="s">
        <v>1070</v>
      </c>
      <c r="V16" s="99"/>
      <c r="W16" s="99"/>
      <c r="X16" s="99"/>
      <c r="Y16" s="99"/>
      <c r="Z16" s="99"/>
      <c r="AA16" s="99"/>
      <c r="AB16" s="99"/>
      <c r="AC16" s="99"/>
      <c r="AD16" s="100"/>
    </row>
    <row r="17" spans="1:32" ht="13.5">
      <c r="A17" s="4" t="s">
        <v>1055</v>
      </c>
      <c r="B17" s="4" t="s">
        <v>505</v>
      </c>
      <c r="C17" s="74">
        <v>0</v>
      </c>
      <c r="D17" s="74">
        <v>0</v>
      </c>
      <c r="E17" s="74">
        <v>23510</v>
      </c>
      <c r="F17" s="74">
        <v>842388176</v>
      </c>
      <c r="G17" s="74">
        <v>16225</v>
      </c>
      <c r="H17" s="74">
        <v>636474300</v>
      </c>
      <c r="I17" s="74">
        <v>27737</v>
      </c>
      <c r="J17" s="74">
        <v>1088942854</v>
      </c>
      <c r="K17" s="74">
        <v>29501</v>
      </c>
      <c r="L17" s="74">
        <v>1281049352</v>
      </c>
      <c r="M17" s="74">
        <v>5561</v>
      </c>
      <c r="N17" s="74">
        <v>274308494</v>
      </c>
      <c r="O17" s="74">
        <v>1459</v>
      </c>
      <c r="P17" s="74">
        <v>77034307</v>
      </c>
      <c r="Q17" s="74">
        <v>52799</v>
      </c>
      <c r="R17" s="74">
        <v>2514</v>
      </c>
      <c r="T17" s="88" t="s">
        <v>1071</v>
      </c>
      <c r="U17" s="99" t="s">
        <v>1072</v>
      </c>
      <c r="V17" s="99"/>
      <c r="W17" s="99"/>
      <c r="X17" s="99"/>
      <c r="Y17" s="99"/>
      <c r="Z17" s="99"/>
      <c r="AA17" s="99"/>
      <c r="AB17" s="99"/>
      <c r="AC17" s="99"/>
      <c r="AD17" s="100"/>
    </row>
    <row r="18" spans="1:32" ht="13.5">
      <c r="A18" s="4" t="s">
        <v>1073</v>
      </c>
      <c r="B18" s="4" t="s">
        <v>489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3489</v>
      </c>
      <c r="N18" s="74">
        <v>148456950</v>
      </c>
      <c r="O18" s="74">
        <v>445</v>
      </c>
      <c r="P18" s="74">
        <v>19061130</v>
      </c>
      <c r="Q18" s="74">
        <v>42834</v>
      </c>
      <c r="R18" s="74">
        <v>1530</v>
      </c>
      <c r="T18" s="88" t="s">
        <v>1074</v>
      </c>
      <c r="U18" s="99" t="s">
        <v>1075</v>
      </c>
      <c r="V18" s="99"/>
      <c r="W18" s="99"/>
      <c r="X18" s="99"/>
      <c r="Y18" s="99"/>
      <c r="Z18" s="99"/>
      <c r="AA18" s="99"/>
      <c r="AB18" s="99"/>
      <c r="AC18" s="99"/>
      <c r="AD18" s="100"/>
    </row>
    <row r="19" spans="1:32" ht="13.5">
      <c r="A19" s="4" t="s">
        <v>1076</v>
      </c>
      <c r="B19" s="4" t="s">
        <v>505</v>
      </c>
      <c r="C19" s="74">
        <v>3279</v>
      </c>
      <c r="D19" s="74">
        <v>133029030</v>
      </c>
      <c r="E19" s="74">
        <v>2764</v>
      </c>
      <c r="F19" s="74">
        <v>116488780</v>
      </c>
      <c r="G19" s="74">
        <v>3030</v>
      </c>
      <c r="H19" s="74">
        <v>127750860</v>
      </c>
      <c r="I19" s="74">
        <v>3235</v>
      </c>
      <c r="J19" s="74">
        <v>136500825</v>
      </c>
      <c r="K19" s="74">
        <v>3078</v>
      </c>
      <c r="L19" s="74">
        <v>140070546</v>
      </c>
      <c r="M19" s="74">
        <v>2389</v>
      </c>
      <c r="N19" s="74">
        <v>114650499</v>
      </c>
      <c r="O19" s="74">
        <v>624</v>
      </c>
      <c r="P19" s="74">
        <v>31339776</v>
      </c>
      <c r="Q19" s="74">
        <v>50224</v>
      </c>
      <c r="R19" s="74">
        <v>2392</v>
      </c>
      <c r="T19" s="88" t="s">
        <v>1077</v>
      </c>
      <c r="U19" s="99" t="s">
        <v>1078</v>
      </c>
      <c r="V19" s="99"/>
      <c r="W19" s="99"/>
      <c r="X19" s="99"/>
      <c r="Y19" s="99"/>
      <c r="Z19" s="99"/>
      <c r="AA19" s="99"/>
      <c r="AB19" s="99"/>
      <c r="AC19" s="99"/>
      <c r="AD19" s="100"/>
    </row>
    <row r="20" spans="1:32" ht="13.5">
      <c r="A20" s="4" t="s">
        <v>1079</v>
      </c>
      <c r="B20" s="4" t="s">
        <v>493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8403</v>
      </c>
      <c r="L20" s="74">
        <v>222284559</v>
      </c>
      <c r="M20" s="74">
        <v>2168</v>
      </c>
      <c r="N20" s="74">
        <v>66503400</v>
      </c>
      <c r="O20" s="74">
        <v>817</v>
      </c>
      <c r="P20" s="74">
        <v>28304148</v>
      </c>
      <c r="Q20" s="74">
        <v>34644</v>
      </c>
      <c r="R20" s="74">
        <v>1650</v>
      </c>
      <c r="T20" s="88" t="s">
        <v>1080</v>
      </c>
      <c r="U20" s="99" t="s">
        <v>1092</v>
      </c>
      <c r="V20" s="99"/>
      <c r="W20" s="99"/>
      <c r="X20" s="99"/>
      <c r="Y20" s="99"/>
      <c r="Z20" s="99"/>
      <c r="AA20" s="99"/>
      <c r="AB20" s="99"/>
      <c r="AC20" s="99"/>
      <c r="AD20" s="100"/>
    </row>
    <row r="21" spans="1:32" ht="13.5">
      <c r="A21" s="4" t="s">
        <v>1081</v>
      </c>
      <c r="B21" s="4" t="s">
        <v>472</v>
      </c>
      <c r="C21" s="74">
        <v>347</v>
      </c>
      <c r="D21" s="74">
        <v>11023905</v>
      </c>
      <c r="E21" s="74">
        <v>3315</v>
      </c>
      <c r="F21" s="74">
        <v>111790180</v>
      </c>
      <c r="G21" s="74">
        <v>856</v>
      </c>
      <c r="H21" s="74">
        <v>30448776</v>
      </c>
      <c r="I21" s="74">
        <v>0</v>
      </c>
      <c r="J21" s="74">
        <v>0</v>
      </c>
      <c r="K21" s="74">
        <v>116</v>
      </c>
      <c r="L21" s="74">
        <v>3596000</v>
      </c>
      <c r="M21" s="74">
        <v>448</v>
      </c>
      <c r="N21" s="74">
        <v>14602838</v>
      </c>
      <c r="O21" s="74">
        <v>0</v>
      </c>
      <c r="P21" s="74">
        <v>0</v>
      </c>
      <c r="Q21" s="74">
        <v>0</v>
      </c>
      <c r="R21" s="74">
        <v>0</v>
      </c>
      <c r="T21" s="88" t="s">
        <v>1082</v>
      </c>
      <c r="U21" s="99" t="s">
        <v>1083</v>
      </c>
      <c r="V21" s="99"/>
      <c r="W21" s="99"/>
      <c r="X21" s="99"/>
      <c r="Y21" s="99"/>
      <c r="Z21" s="99"/>
      <c r="AA21" s="99"/>
      <c r="AB21" s="99"/>
      <c r="AC21" s="99"/>
      <c r="AD21" s="100"/>
    </row>
    <row r="22" spans="1:32" ht="13.5">
      <c r="A22" s="4" t="s">
        <v>1084</v>
      </c>
      <c r="B22" s="4" t="s">
        <v>477</v>
      </c>
      <c r="C22" s="74">
        <v>195</v>
      </c>
      <c r="D22" s="74">
        <v>6213090</v>
      </c>
      <c r="E22" s="74">
        <v>1429</v>
      </c>
      <c r="F22" s="74">
        <v>48874658</v>
      </c>
      <c r="G22" s="74">
        <v>508</v>
      </c>
      <c r="H22" s="74">
        <v>17796256</v>
      </c>
      <c r="I22" s="74">
        <v>0</v>
      </c>
      <c r="J22" s="74">
        <v>0</v>
      </c>
      <c r="K22" s="74">
        <v>128</v>
      </c>
      <c r="L22" s="74">
        <v>3968000</v>
      </c>
      <c r="M22" s="74">
        <v>415</v>
      </c>
      <c r="N22" s="74">
        <v>13914950</v>
      </c>
      <c r="O22" s="74">
        <v>0</v>
      </c>
      <c r="P22" s="74">
        <v>0</v>
      </c>
      <c r="Q22" s="74">
        <v>0</v>
      </c>
      <c r="R22" s="74">
        <v>0</v>
      </c>
      <c r="T22" s="88" t="s">
        <v>1085</v>
      </c>
      <c r="U22" s="99" t="s">
        <v>1086</v>
      </c>
      <c r="V22" s="99"/>
      <c r="W22" s="99"/>
      <c r="X22" s="99"/>
      <c r="Y22" s="99"/>
      <c r="Z22" s="99"/>
      <c r="AA22" s="99"/>
      <c r="AB22" s="99"/>
      <c r="AC22" s="99"/>
      <c r="AD22" s="100"/>
    </row>
    <row r="23" spans="1:32" ht="14.25" thickBot="1">
      <c r="A23" s="4" t="s">
        <v>1076</v>
      </c>
      <c r="B23" s="4" t="s">
        <v>505</v>
      </c>
      <c r="C23" s="74">
        <v>44240</v>
      </c>
      <c r="D23" s="74">
        <v>1626291822</v>
      </c>
      <c r="E23" s="74">
        <v>44088</v>
      </c>
      <c r="F23" s="74">
        <v>1608650704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T23" s="89" t="s">
        <v>1087</v>
      </c>
      <c r="U23" s="92" t="s">
        <v>1117</v>
      </c>
      <c r="V23" s="92"/>
      <c r="W23" s="92"/>
      <c r="X23" s="92"/>
      <c r="Y23" s="92"/>
      <c r="Z23" s="92"/>
      <c r="AA23" s="92"/>
      <c r="AB23" s="92"/>
      <c r="AC23" s="92"/>
      <c r="AD23" s="93"/>
    </row>
    <row r="24" spans="1:32" ht="13.5">
      <c r="A24" s="4" t="s">
        <v>1076</v>
      </c>
      <c r="B24" s="4" t="s">
        <v>505</v>
      </c>
      <c r="C24" s="74">
        <v>0</v>
      </c>
      <c r="D24" s="74">
        <v>0</v>
      </c>
      <c r="E24" s="74">
        <v>9017</v>
      </c>
      <c r="F24" s="74">
        <v>332883632</v>
      </c>
      <c r="G24" s="74">
        <v>31315</v>
      </c>
      <c r="H24" s="74">
        <v>1167062329</v>
      </c>
      <c r="I24" s="74">
        <v>104</v>
      </c>
      <c r="J24" s="74">
        <v>2417896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</row>
    <row r="25" spans="1:32" ht="13.5">
      <c r="A25" s="4" t="s">
        <v>1088</v>
      </c>
      <c r="B25" s="4" t="s">
        <v>505</v>
      </c>
      <c r="C25" s="74">
        <v>10382</v>
      </c>
      <c r="D25" s="74">
        <v>348491190</v>
      </c>
      <c r="E25" s="74">
        <v>21416</v>
      </c>
      <c r="F25" s="74">
        <v>793548544</v>
      </c>
      <c r="G25" s="74">
        <v>17015</v>
      </c>
      <c r="H25" s="74">
        <v>622867464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W25" s="73">
        <f>SUM(W3:W12)</f>
        <v>16156</v>
      </c>
      <c r="X25" s="73">
        <f>SUM(X3:X12)</f>
        <v>469360761</v>
      </c>
      <c r="AA25" s="73">
        <f>SUM(AA3:AA12)</f>
        <v>1122979</v>
      </c>
      <c r="AB25" s="73">
        <f>SUM(AB3:AB12)</f>
        <v>55954748981</v>
      </c>
      <c r="AF25" s="73">
        <f>AA25-W25</f>
        <v>1106823</v>
      </c>
    </row>
    <row r="26" spans="1:32" ht="13.5">
      <c r="A26" s="4" t="s">
        <v>1089</v>
      </c>
      <c r="B26" s="4" t="s">
        <v>1090</v>
      </c>
      <c r="C26" s="74">
        <v>973931</v>
      </c>
      <c r="D26" s="74">
        <v>38304525625</v>
      </c>
      <c r="E26" s="74">
        <v>1136378</v>
      </c>
      <c r="F26" s="74">
        <v>45653129099</v>
      </c>
      <c r="G26" s="74">
        <v>1129195</v>
      </c>
      <c r="H26" s="74">
        <v>46719121462</v>
      </c>
      <c r="I26" s="74">
        <v>1020785</v>
      </c>
      <c r="J26" s="74">
        <v>43541886188</v>
      </c>
      <c r="K26" s="74">
        <v>1186429</v>
      </c>
      <c r="L26" s="74">
        <v>55495925247</v>
      </c>
      <c r="M26" s="74">
        <v>1199725</v>
      </c>
      <c r="N26" s="74">
        <v>59064717071</v>
      </c>
      <c r="O26" s="74">
        <v>226176</v>
      </c>
      <c r="P26" s="74">
        <v>11519938165</v>
      </c>
      <c r="Q26" s="74" t="s">
        <v>1090</v>
      </c>
      <c r="R26" s="74" t="s">
        <v>1090</v>
      </c>
      <c r="AA26" s="73">
        <f>W3+W4+AA3+AA4+AA11</f>
        <v>612303</v>
      </c>
      <c r="AB26" s="73">
        <f>X3+X4+AB3+AB4+AB11</f>
        <v>32340262015</v>
      </c>
    </row>
    <row r="27" spans="1:32" ht="13.5">
      <c r="T27" s="90" t="s">
        <v>1091</v>
      </c>
    </row>
  </sheetData>
  <mergeCells count="12">
    <mergeCell ref="U23:AD23"/>
    <mergeCell ref="T1:AD1"/>
    <mergeCell ref="U13:AD13"/>
    <mergeCell ref="U14:AD14"/>
    <mergeCell ref="U15:AD15"/>
    <mergeCell ref="U16:AD16"/>
    <mergeCell ref="U17:AD17"/>
    <mergeCell ref="U18:AD18"/>
    <mergeCell ref="U19:AD19"/>
    <mergeCell ref="U20:AD20"/>
    <mergeCell ref="U21:AD21"/>
    <mergeCell ref="U22:A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32"/>
  <sheetViews>
    <sheetView topLeftCell="J1" workbookViewId="0">
      <selection activeCell="AE26" sqref="AE26"/>
    </sheetView>
  </sheetViews>
  <sheetFormatPr baseColWidth="10" defaultRowHeight="13.5"/>
  <cols>
    <col min="1" max="2" width="11.42578125" style="4"/>
    <col min="3" max="3" width="7.28515625" style="74" customWidth="1"/>
    <col min="4" max="4" width="10.42578125" style="74" customWidth="1"/>
    <col min="5" max="5" width="7.28515625" style="74" customWidth="1"/>
    <col min="6" max="6" width="10.42578125" style="74" customWidth="1"/>
    <col min="7" max="7" width="7.28515625" style="74" customWidth="1"/>
    <col min="8" max="8" width="10.42578125" style="74" customWidth="1"/>
    <col min="9" max="9" width="7.28515625" style="74" customWidth="1"/>
    <col min="10" max="10" width="10.42578125" style="74" customWidth="1"/>
    <col min="11" max="11" width="7.28515625" style="74" customWidth="1"/>
    <col min="12" max="12" width="10.42578125" style="74" customWidth="1"/>
    <col min="13" max="13" width="7.28515625" style="74" customWidth="1"/>
    <col min="14" max="14" width="10.42578125" style="74" customWidth="1"/>
    <col min="15" max="15" width="7.28515625" style="74" customWidth="1"/>
    <col min="16" max="16" width="10.42578125" style="74" customWidth="1"/>
    <col min="17" max="18" width="8.7109375" style="74" customWidth="1"/>
    <col min="19" max="19" width="4" style="4" customWidth="1"/>
    <col min="20" max="20" width="2.5703125" style="4" customWidth="1"/>
    <col min="21" max="21" width="9.140625" style="4" customWidth="1"/>
    <col min="22" max="22" width="41.42578125" style="4" customWidth="1"/>
    <col min="23" max="23" width="6.7109375" style="4" customWidth="1"/>
    <col min="24" max="24" width="9.28515625" style="4" customWidth="1"/>
    <col min="25" max="25" width="8.42578125" style="4" customWidth="1"/>
    <col min="26" max="26" width="7" style="4" customWidth="1"/>
    <col min="27" max="27" width="7.42578125" style="4" customWidth="1"/>
    <col min="28" max="28" width="9.85546875" style="4" customWidth="1"/>
    <col min="29" max="29" width="7.42578125" style="4" customWidth="1"/>
    <col min="30" max="30" width="6.85546875" style="4" customWidth="1"/>
    <col min="31" max="32" width="7.140625" style="4" customWidth="1"/>
    <col min="33" max="34" width="10.140625" style="4" customWidth="1"/>
    <col min="35" max="35" width="9.7109375" style="4" customWidth="1"/>
    <col min="36" max="37" width="9.85546875" style="4" customWidth="1"/>
    <col min="38" max="16384" width="11.42578125" style="4"/>
  </cols>
  <sheetData>
    <row r="1" spans="1:37" ht="15.75">
      <c r="A1" s="71" t="s">
        <v>48</v>
      </c>
      <c r="T1" s="94" t="s">
        <v>1152</v>
      </c>
      <c r="U1" s="95"/>
      <c r="V1" s="95"/>
      <c r="W1" s="95"/>
      <c r="X1" s="95"/>
      <c r="Y1" s="95"/>
      <c r="Z1" s="95"/>
      <c r="AA1" s="95"/>
      <c r="AB1" s="95"/>
      <c r="AC1" s="95"/>
      <c r="AD1" s="96"/>
      <c r="AE1" s="73"/>
      <c r="AF1" s="73"/>
      <c r="AG1" s="73"/>
      <c r="AH1" s="73"/>
      <c r="AI1" s="73"/>
      <c r="AJ1" s="73"/>
      <c r="AK1" s="72"/>
    </row>
    <row r="2" spans="1:37">
      <c r="A2" s="4" t="s">
        <v>1018</v>
      </c>
      <c r="B2" s="4" t="s">
        <v>1019</v>
      </c>
      <c r="C2" s="74" t="s">
        <v>1020</v>
      </c>
      <c r="D2" s="74" t="s">
        <v>1021</v>
      </c>
      <c r="E2" s="74" t="s">
        <v>1022</v>
      </c>
      <c r="F2" s="74" t="s">
        <v>1023</v>
      </c>
      <c r="G2" s="74" t="s">
        <v>1024</v>
      </c>
      <c r="H2" s="74" t="s">
        <v>1025</v>
      </c>
      <c r="I2" s="74" t="s">
        <v>1026</v>
      </c>
      <c r="J2" s="74" t="s">
        <v>1027</v>
      </c>
      <c r="K2" s="74" t="s">
        <v>1028</v>
      </c>
      <c r="L2" s="74" t="s">
        <v>1029</v>
      </c>
      <c r="M2" s="74" t="s">
        <v>1030</v>
      </c>
      <c r="N2" s="74" t="s">
        <v>1031</v>
      </c>
      <c r="O2" s="74" t="s">
        <v>1032</v>
      </c>
      <c r="P2" s="74" t="s">
        <v>1033</v>
      </c>
      <c r="Q2" s="74" t="s">
        <v>1034</v>
      </c>
      <c r="R2" s="74" t="s">
        <v>1035</v>
      </c>
      <c r="T2" s="75" t="s">
        <v>233</v>
      </c>
      <c r="U2" s="76" t="s">
        <v>2</v>
      </c>
      <c r="V2" s="77" t="s">
        <v>1036</v>
      </c>
      <c r="W2" s="76" t="s">
        <v>1037</v>
      </c>
      <c r="X2" s="76" t="s">
        <v>1038</v>
      </c>
      <c r="Y2" s="76" t="s">
        <v>1039</v>
      </c>
      <c r="Z2" s="78" t="s">
        <v>1040</v>
      </c>
      <c r="AA2" s="76" t="s">
        <v>1041</v>
      </c>
      <c r="AB2" s="76" t="s">
        <v>1042</v>
      </c>
      <c r="AC2" s="76" t="s">
        <v>1043</v>
      </c>
      <c r="AD2" s="79" t="s">
        <v>1044</v>
      </c>
      <c r="AE2" s="73"/>
      <c r="AF2" s="73"/>
      <c r="AG2" s="73"/>
      <c r="AH2" s="73"/>
      <c r="AI2" s="73"/>
      <c r="AJ2" s="73"/>
      <c r="AK2" s="72"/>
    </row>
    <row r="3" spans="1:37">
      <c r="A3" s="4" t="s">
        <v>1131</v>
      </c>
      <c r="B3" s="4" t="s">
        <v>656</v>
      </c>
      <c r="C3" s="74">
        <v>1334920</v>
      </c>
      <c r="D3" s="74">
        <v>10946559167</v>
      </c>
      <c r="E3" s="74">
        <v>1378223</v>
      </c>
      <c r="F3" s="74">
        <v>11825436491</v>
      </c>
      <c r="G3" s="74">
        <v>1213525</v>
      </c>
      <c r="H3" s="74">
        <v>9620425435</v>
      </c>
      <c r="I3" s="74">
        <v>670939</v>
      </c>
      <c r="J3" s="74">
        <v>6739582255</v>
      </c>
      <c r="K3" s="74">
        <v>1385940</v>
      </c>
      <c r="L3" s="74">
        <v>15553018680</v>
      </c>
      <c r="M3" s="74">
        <v>1275376</v>
      </c>
      <c r="N3" s="74">
        <v>15504746032</v>
      </c>
      <c r="O3" s="74">
        <v>313063</v>
      </c>
      <c r="P3" s="74">
        <v>3881355074</v>
      </c>
      <c r="Q3" s="74">
        <v>12398</v>
      </c>
      <c r="R3" s="74">
        <v>590</v>
      </c>
      <c r="T3" s="80">
        <v>1</v>
      </c>
      <c r="U3" s="81" t="s">
        <v>653</v>
      </c>
      <c r="V3" s="4" t="s">
        <v>1145</v>
      </c>
      <c r="W3" s="16">
        <v>0</v>
      </c>
      <c r="X3" s="16">
        <v>0</v>
      </c>
      <c r="Y3" s="82">
        <v>0</v>
      </c>
      <c r="Z3" s="83">
        <v>5072.4799999999996</v>
      </c>
      <c r="AA3" s="18">
        <v>1275376</v>
      </c>
      <c r="AB3" s="18">
        <v>15504746032</v>
      </c>
      <c r="AC3" s="82">
        <f>AB3/AA3</f>
        <v>12157</v>
      </c>
      <c r="AD3" s="84">
        <v>12968</v>
      </c>
      <c r="AE3" s="73">
        <f>Z3*0.1113</f>
        <v>564.56702399999995</v>
      </c>
      <c r="AF3" s="73">
        <f>Z3+AE3</f>
        <v>5637.0470239999995</v>
      </c>
      <c r="AG3" s="73">
        <f>(W3+AA3)*Z3</f>
        <v>6469319252.4799995</v>
      </c>
      <c r="AH3" s="73">
        <f>(W3+AA3)*AF3</f>
        <v>7189354485.281023</v>
      </c>
      <c r="AI3" s="73">
        <f>(W3+AA3)*AE3</f>
        <v>720035232.80102396</v>
      </c>
      <c r="AJ3" s="73">
        <f>(W3+AA3)*AD3</f>
        <v>16539075968</v>
      </c>
      <c r="AK3" s="73">
        <f>AJ3-(X3+AB3)</f>
        <v>1034329936</v>
      </c>
    </row>
    <row r="4" spans="1:37">
      <c r="A4" s="4" t="s">
        <v>1133</v>
      </c>
      <c r="B4" s="4" t="s">
        <v>667</v>
      </c>
      <c r="C4" s="74">
        <v>649159</v>
      </c>
      <c r="D4" s="74">
        <v>11734278647</v>
      </c>
      <c r="E4" s="74">
        <v>714307</v>
      </c>
      <c r="F4" s="74">
        <v>13293661935</v>
      </c>
      <c r="G4" s="74">
        <v>530654</v>
      </c>
      <c r="H4" s="74">
        <v>9377726388</v>
      </c>
      <c r="I4" s="74">
        <v>335678</v>
      </c>
      <c r="J4" s="74">
        <v>6567540070</v>
      </c>
      <c r="K4" s="74">
        <v>681818</v>
      </c>
      <c r="L4" s="74">
        <v>14933859654</v>
      </c>
      <c r="M4" s="74">
        <v>623723</v>
      </c>
      <c r="N4" s="74">
        <v>15066652788</v>
      </c>
      <c r="O4" s="74">
        <v>100959</v>
      </c>
      <c r="P4" s="74">
        <v>2477230983</v>
      </c>
      <c r="Q4" s="74">
        <v>24537</v>
      </c>
      <c r="R4" s="74">
        <v>1168</v>
      </c>
      <c r="T4" s="80">
        <f>T3+1</f>
        <v>2</v>
      </c>
      <c r="U4" s="81" t="s">
        <v>664</v>
      </c>
      <c r="V4" s="4" t="s">
        <v>1146</v>
      </c>
      <c r="W4" s="16">
        <v>0</v>
      </c>
      <c r="X4" s="16">
        <v>0</v>
      </c>
      <c r="Y4" s="82">
        <v>0</v>
      </c>
      <c r="Z4" s="83">
        <v>3381.65</v>
      </c>
      <c r="AA4" s="18">
        <v>623723</v>
      </c>
      <c r="AB4" s="18">
        <v>15066652788</v>
      </c>
      <c r="AC4" s="82">
        <f t="shared" ref="AC4:AC12" si="0">AB4/AA4</f>
        <v>24156</v>
      </c>
      <c r="AD4" s="84">
        <v>27610</v>
      </c>
      <c r="AE4" s="73">
        <f t="shared" ref="AE4:AE12" si="1">Z4*0.1113</f>
        <v>376.37764499999997</v>
      </c>
      <c r="AF4" s="73">
        <f t="shared" ref="AF4:AF12" si="2">Z4+AE4</f>
        <v>3758.0276450000001</v>
      </c>
      <c r="AG4" s="73">
        <f>(W4+AA4)*Z4</f>
        <v>2109212882.95</v>
      </c>
      <c r="AH4" s="73">
        <f>(W4+AA4)*AF4</f>
        <v>2343968276.8223352</v>
      </c>
      <c r="AI4" s="73">
        <f>(W4+AA4)*AE4</f>
        <v>234755393.87233499</v>
      </c>
      <c r="AJ4" s="73">
        <f>(W4+AA4)*AD4</f>
        <v>17220992030</v>
      </c>
      <c r="AK4" s="73">
        <f>AJ4-(X4+AB4)</f>
        <v>2154339242</v>
      </c>
    </row>
    <row r="5" spans="1:37">
      <c r="A5" s="4" t="s">
        <v>1144</v>
      </c>
      <c r="B5" s="4" t="s">
        <v>679</v>
      </c>
      <c r="C5" s="74">
        <v>277786</v>
      </c>
      <c r="D5" s="74">
        <v>2275375882</v>
      </c>
      <c r="E5" s="74">
        <v>547008</v>
      </c>
      <c r="F5" s="74">
        <v>4344307695</v>
      </c>
      <c r="G5" s="74">
        <v>852477</v>
      </c>
      <c r="H5" s="74">
        <v>5635539535</v>
      </c>
      <c r="I5" s="74">
        <v>965399</v>
      </c>
      <c r="J5" s="74">
        <v>6218965456</v>
      </c>
      <c r="K5" s="74">
        <v>1029757</v>
      </c>
      <c r="L5" s="74">
        <v>7646961631</v>
      </c>
      <c r="M5" s="74">
        <v>990116</v>
      </c>
      <c r="N5" s="74">
        <v>9070712746</v>
      </c>
      <c r="O5" s="74">
        <v>354732</v>
      </c>
      <c r="P5" s="74">
        <v>3513265728</v>
      </c>
      <c r="Q5" s="74">
        <v>9904</v>
      </c>
      <c r="R5" s="74">
        <v>472</v>
      </c>
      <c r="T5" s="80">
        <f t="shared" ref="T5:T12" si="3">T4+1</f>
        <v>3</v>
      </c>
      <c r="U5" s="85" t="s">
        <v>718</v>
      </c>
      <c r="V5" s="4" t="s">
        <v>1148</v>
      </c>
      <c r="W5" s="16">
        <v>26102</v>
      </c>
      <c r="X5" s="16">
        <v>24405370</v>
      </c>
      <c r="Y5" s="82">
        <f t="shared" ref="Y5:Y12" si="4">X5/W5</f>
        <v>935</v>
      </c>
      <c r="Z5" s="86" t="s">
        <v>20</v>
      </c>
      <c r="AA5" s="18">
        <v>964014</v>
      </c>
      <c r="AB5" s="18">
        <v>9046307376</v>
      </c>
      <c r="AC5" s="82">
        <f t="shared" si="0"/>
        <v>9384</v>
      </c>
      <c r="AD5" s="84">
        <v>11880</v>
      </c>
      <c r="AE5" s="73"/>
      <c r="AF5" s="73"/>
      <c r="AG5" s="73"/>
      <c r="AH5" s="73"/>
      <c r="AI5" s="73"/>
      <c r="AJ5" s="73"/>
      <c r="AK5" s="72"/>
    </row>
    <row r="6" spans="1:37">
      <c r="A6" s="4" t="s">
        <v>1118</v>
      </c>
      <c r="B6" s="4" t="s">
        <v>679</v>
      </c>
      <c r="C6" s="74">
        <v>680027</v>
      </c>
      <c r="D6" s="74">
        <v>910700979</v>
      </c>
      <c r="E6" s="74">
        <v>845044</v>
      </c>
      <c r="F6" s="74">
        <v>1494203136</v>
      </c>
      <c r="G6" s="74">
        <v>1273648</v>
      </c>
      <c r="H6" s="74">
        <v>1840677511</v>
      </c>
      <c r="I6" s="74">
        <v>1242360</v>
      </c>
      <c r="J6" s="74">
        <v>3577455600</v>
      </c>
      <c r="K6" s="74">
        <v>1319491</v>
      </c>
      <c r="L6" s="74">
        <v>3952076229</v>
      </c>
      <c r="M6" s="74">
        <v>1893120</v>
      </c>
      <c r="N6" s="74">
        <v>7055491312</v>
      </c>
      <c r="O6" s="74">
        <v>442820</v>
      </c>
      <c r="P6" s="74">
        <v>1809095680</v>
      </c>
      <c r="Q6" s="74">
        <v>4085</v>
      </c>
      <c r="R6" s="74">
        <v>195</v>
      </c>
      <c r="T6" s="80">
        <f t="shared" si="3"/>
        <v>4</v>
      </c>
      <c r="U6" s="85" t="s">
        <v>676</v>
      </c>
      <c r="V6" s="4" t="s">
        <v>1118</v>
      </c>
      <c r="W6" s="16">
        <v>14684</v>
      </c>
      <c r="X6" s="16">
        <v>20748492</v>
      </c>
      <c r="Y6" s="82">
        <f t="shared" si="4"/>
        <v>1413</v>
      </c>
      <c r="Z6" s="86" t="s">
        <v>20</v>
      </c>
      <c r="AA6" s="18">
        <v>1878436</v>
      </c>
      <c r="AB6" s="18">
        <v>7034742820</v>
      </c>
      <c r="AC6" s="82">
        <f t="shared" si="0"/>
        <v>3745</v>
      </c>
      <c r="AD6" s="84">
        <v>5537</v>
      </c>
      <c r="AE6" s="73"/>
      <c r="AF6" s="73"/>
      <c r="AG6" s="73"/>
      <c r="AH6" s="73"/>
      <c r="AI6" s="73"/>
      <c r="AJ6" s="73"/>
      <c r="AK6" s="72"/>
    </row>
    <row r="7" spans="1:37">
      <c r="A7" s="4" t="s">
        <v>1134</v>
      </c>
      <c r="B7" s="4" t="s">
        <v>710</v>
      </c>
      <c r="C7" s="74">
        <v>103531</v>
      </c>
      <c r="D7" s="74">
        <v>1471865042</v>
      </c>
      <c r="E7" s="74">
        <v>208682</v>
      </c>
      <c r="F7" s="74">
        <v>3320480672</v>
      </c>
      <c r="G7" s="74">
        <v>231412</v>
      </c>
      <c r="H7" s="74">
        <v>3711851164</v>
      </c>
      <c r="I7" s="74">
        <v>254160</v>
      </c>
      <c r="J7" s="74">
        <v>4368756240</v>
      </c>
      <c r="K7" s="74">
        <v>270388</v>
      </c>
      <c r="L7" s="74">
        <v>4835618992</v>
      </c>
      <c r="M7" s="74">
        <v>282517</v>
      </c>
      <c r="N7" s="74">
        <v>5392401979</v>
      </c>
      <c r="O7" s="74">
        <v>94953</v>
      </c>
      <c r="P7" s="74">
        <v>1854668165</v>
      </c>
      <c r="Q7" s="74">
        <v>19532</v>
      </c>
      <c r="R7" s="74">
        <v>930</v>
      </c>
      <c r="T7" s="80">
        <f t="shared" si="3"/>
        <v>5</v>
      </c>
      <c r="U7" s="85" t="s">
        <v>709</v>
      </c>
      <c r="V7" s="4" t="s">
        <v>1149</v>
      </c>
      <c r="W7" s="16">
        <v>0</v>
      </c>
      <c r="X7" s="16">
        <v>0</v>
      </c>
      <c r="Y7" s="82">
        <v>0</v>
      </c>
      <c r="Z7" s="83">
        <v>3381.65</v>
      </c>
      <c r="AA7" s="18">
        <v>282517</v>
      </c>
      <c r="AB7" s="18">
        <v>5392401979</v>
      </c>
      <c r="AC7" s="82">
        <f t="shared" si="0"/>
        <v>19087</v>
      </c>
      <c r="AD7" s="84">
        <v>22622</v>
      </c>
      <c r="AE7" s="73">
        <f t="shared" si="1"/>
        <v>376.37764499999997</v>
      </c>
      <c r="AF7" s="73">
        <f t="shared" si="2"/>
        <v>3758.0276450000001</v>
      </c>
      <c r="AG7" s="73"/>
      <c r="AH7" s="73"/>
      <c r="AI7" s="73"/>
      <c r="AJ7" s="73"/>
      <c r="AK7" s="72"/>
    </row>
    <row r="8" spans="1:37">
      <c r="A8" s="4" t="s">
        <v>1140</v>
      </c>
      <c r="B8" s="4" t="s">
        <v>679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232191</v>
      </c>
      <c r="J8" s="74">
        <v>1653310773</v>
      </c>
      <c r="K8" s="74">
        <v>308467</v>
      </c>
      <c r="L8" s="74">
        <v>2513630569</v>
      </c>
      <c r="M8" s="74">
        <v>279408</v>
      </c>
      <c r="N8" s="74">
        <v>2652606646</v>
      </c>
      <c r="O8" s="74">
        <v>94802</v>
      </c>
      <c r="P8" s="74">
        <v>909530388</v>
      </c>
      <c r="Q8" s="74">
        <v>9594</v>
      </c>
      <c r="R8" s="74">
        <v>457</v>
      </c>
      <c r="T8" s="80">
        <f t="shared" si="3"/>
        <v>6</v>
      </c>
      <c r="U8" s="85" t="s">
        <v>743</v>
      </c>
      <c r="V8" s="4" t="s">
        <v>1151</v>
      </c>
      <c r="W8" s="16">
        <v>22</v>
      </c>
      <c r="X8" s="16">
        <v>115962</v>
      </c>
      <c r="Y8" s="82">
        <f t="shared" si="4"/>
        <v>5271</v>
      </c>
      <c r="Z8" s="83">
        <v>5072.4799999999996</v>
      </c>
      <c r="AA8" s="18">
        <v>279386</v>
      </c>
      <c r="AB8" s="18">
        <v>2652490684</v>
      </c>
      <c r="AC8" s="82">
        <f t="shared" si="0"/>
        <v>9494</v>
      </c>
      <c r="AD8" s="84">
        <v>10272</v>
      </c>
      <c r="AE8" s="73">
        <f t="shared" si="1"/>
        <v>564.56702399999995</v>
      </c>
      <c r="AF8" s="73">
        <f t="shared" si="2"/>
        <v>5637.0470239999995</v>
      </c>
      <c r="AG8" s="73"/>
      <c r="AH8" s="73"/>
      <c r="AI8" s="73"/>
      <c r="AJ8" s="73"/>
      <c r="AK8" s="72"/>
    </row>
    <row r="9" spans="1:37">
      <c r="A9" s="4" t="s">
        <v>1136</v>
      </c>
      <c r="B9" s="4" t="s">
        <v>672</v>
      </c>
      <c r="C9" s="74">
        <v>153470</v>
      </c>
      <c r="D9" s="74">
        <v>1775544722</v>
      </c>
      <c r="E9" s="74">
        <v>130958</v>
      </c>
      <c r="F9" s="74">
        <v>1542321178</v>
      </c>
      <c r="G9" s="74">
        <v>156994</v>
      </c>
      <c r="H9" s="74">
        <v>1881374134</v>
      </c>
      <c r="I9" s="74">
        <v>160371</v>
      </c>
      <c r="J9" s="74">
        <v>1785673544</v>
      </c>
      <c r="K9" s="74">
        <v>155034</v>
      </c>
      <c r="L9" s="74">
        <v>2120015716</v>
      </c>
      <c r="M9" s="74">
        <v>151797</v>
      </c>
      <c r="N9" s="74">
        <v>2294515599</v>
      </c>
      <c r="O9" s="74">
        <v>26029</v>
      </c>
      <c r="P9" s="74">
        <v>412471244</v>
      </c>
      <c r="Q9" s="74">
        <v>15847</v>
      </c>
      <c r="R9" s="74">
        <v>755</v>
      </c>
      <c r="T9" s="80">
        <f t="shared" si="3"/>
        <v>7</v>
      </c>
      <c r="U9" s="81" t="s">
        <v>669</v>
      </c>
      <c r="V9" s="4" t="s">
        <v>1147</v>
      </c>
      <c r="W9" s="16">
        <v>46260</v>
      </c>
      <c r="X9" s="16">
        <v>510201540</v>
      </c>
      <c r="Y9" s="82">
        <f t="shared" si="4"/>
        <v>11029</v>
      </c>
      <c r="Z9" s="86">
        <v>8454.1299999999992</v>
      </c>
      <c r="AA9" s="18">
        <v>105537</v>
      </c>
      <c r="AB9" s="18">
        <v>1784314059</v>
      </c>
      <c r="AC9" s="82">
        <f t="shared" si="0"/>
        <v>16907</v>
      </c>
      <c r="AD9" s="84">
        <v>20265</v>
      </c>
      <c r="AE9" s="73">
        <f t="shared" si="1"/>
        <v>940.94466899999986</v>
      </c>
      <c r="AF9" s="73">
        <f t="shared" si="2"/>
        <v>9395.0746689999996</v>
      </c>
      <c r="AG9" s="73">
        <f>(W9+AA9)*Z9</f>
        <v>1283311571.6099999</v>
      </c>
      <c r="AH9" s="73">
        <f>(W9+AA9)*AF9</f>
        <v>1426144149.5301929</v>
      </c>
      <c r="AI9" s="73">
        <f>(W9+AA9)*AE9</f>
        <v>142832577.92019299</v>
      </c>
      <c r="AJ9" s="73">
        <f>(W9+AA9)*AD9</f>
        <v>3076166205</v>
      </c>
      <c r="AK9" s="73">
        <f>AJ9-(X9+AB9)</f>
        <v>781650606</v>
      </c>
    </row>
    <row r="10" spans="1:37">
      <c r="A10" s="4" t="s">
        <v>1128</v>
      </c>
      <c r="B10" s="4" t="s">
        <v>679</v>
      </c>
      <c r="C10" s="74">
        <v>286233</v>
      </c>
      <c r="D10" s="74">
        <v>2381753918</v>
      </c>
      <c r="E10" s="74">
        <v>222710</v>
      </c>
      <c r="F10" s="74">
        <v>1779954950</v>
      </c>
      <c r="G10" s="74">
        <v>264592</v>
      </c>
      <c r="H10" s="74">
        <v>1916525491</v>
      </c>
      <c r="I10" s="74">
        <v>176306</v>
      </c>
      <c r="J10" s="74">
        <v>1563833180</v>
      </c>
      <c r="K10" s="74">
        <v>225312</v>
      </c>
      <c r="L10" s="74">
        <v>2189577585</v>
      </c>
      <c r="M10" s="74">
        <v>200310</v>
      </c>
      <c r="N10" s="74">
        <v>2176539380</v>
      </c>
      <c r="O10" s="74">
        <v>37252</v>
      </c>
      <c r="P10" s="74">
        <v>439284921</v>
      </c>
      <c r="Q10" s="74">
        <v>11792</v>
      </c>
      <c r="R10" s="74">
        <v>562</v>
      </c>
      <c r="T10" s="80">
        <f t="shared" si="3"/>
        <v>8</v>
      </c>
      <c r="U10" s="85" t="s">
        <v>697</v>
      </c>
      <c r="V10" s="4" t="s">
        <v>1128</v>
      </c>
      <c r="W10" s="16">
        <v>251</v>
      </c>
      <c r="X10" s="16">
        <v>2098109</v>
      </c>
      <c r="Y10" s="82">
        <f t="shared" si="4"/>
        <v>8359</v>
      </c>
      <c r="Z10" s="83">
        <v>5072.4799999999996</v>
      </c>
      <c r="AA10" s="18">
        <v>200059</v>
      </c>
      <c r="AB10" s="18">
        <v>2174441271</v>
      </c>
      <c r="AC10" s="82">
        <f t="shared" si="0"/>
        <v>10869</v>
      </c>
      <c r="AD10" s="84">
        <v>13835</v>
      </c>
      <c r="AE10" s="73">
        <f t="shared" si="1"/>
        <v>564.56702399999995</v>
      </c>
      <c r="AF10" s="73">
        <f t="shared" si="2"/>
        <v>5637.0470239999995</v>
      </c>
      <c r="AG10" s="73"/>
      <c r="AH10" s="73"/>
      <c r="AI10" s="73"/>
      <c r="AJ10" s="73"/>
      <c r="AK10" s="72"/>
    </row>
    <row r="11" spans="1:37">
      <c r="A11" s="4" t="s">
        <v>1143</v>
      </c>
      <c r="B11" s="4" t="s">
        <v>679</v>
      </c>
      <c r="C11" s="74">
        <v>0</v>
      </c>
      <c r="D11" s="74">
        <v>0</v>
      </c>
      <c r="E11" s="74">
        <v>0</v>
      </c>
      <c r="F11" s="74">
        <v>0</v>
      </c>
      <c r="G11" s="74">
        <v>18122</v>
      </c>
      <c r="H11" s="74">
        <v>530956478</v>
      </c>
      <c r="I11" s="74">
        <v>39280</v>
      </c>
      <c r="J11" s="74">
        <v>1125686240</v>
      </c>
      <c r="K11" s="74">
        <v>43670</v>
      </c>
      <c r="L11" s="74">
        <v>1310097282</v>
      </c>
      <c r="M11" s="74">
        <v>59592</v>
      </c>
      <c r="N11" s="74">
        <v>1777075670</v>
      </c>
      <c r="O11" s="74">
        <v>13263</v>
      </c>
      <c r="P11" s="74">
        <v>395892202</v>
      </c>
      <c r="Q11" s="74">
        <v>29849</v>
      </c>
      <c r="R11" s="74">
        <v>28</v>
      </c>
      <c r="T11" s="80">
        <f t="shared" si="3"/>
        <v>9</v>
      </c>
      <c r="U11" s="85" t="s">
        <v>715</v>
      </c>
      <c r="V11" s="4" t="s">
        <v>1150</v>
      </c>
      <c r="W11" s="16">
        <v>59590</v>
      </c>
      <c r="X11" s="16">
        <v>1776675850</v>
      </c>
      <c r="Y11" s="82">
        <f t="shared" si="4"/>
        <v>29815</v>
      </c>
      <c r="Z11" s="86" t="s">
        <v>20</v>
      </c>
      <c r="AA11" s="16">
        <v>2</v>
      </c>
      <c r="AB11" s="16">
        <v>399820</v>
      </c>
      <c r="AC11" s="82">
        <f t="shared" si="0"/>
        <v>199910</v>
      </c>
      <c r="AD11" s="84">
        <v>47500</v>
      </c>
      <c r="AE11" s="73"/>
      <c r="AF11" s="73"/>
      <c r="AG11" s="73"/>
      <c r="AH11" s="73"/>
      <c r="AI11" s="73"/>
      <c r="AJ11" s="73"/>
      <c r="AK11" s="73"/>
    </row>
    <row r="12" spans="1:37">
      <c r="A12" s="4" t="s">
        <v>1139</v>
      </c>
      <c r="B12" s="4" t="s">
        <v>416</v>
      </c>
      <c r="C12" s="74">
        <v>191408</v>
      </c>
      <c r="D12" s="74">
        <v>2005123840</v>
      </c>
      <c r="E12" s="74">
        <v>153124</v>
      </c>
      <c r="F12" s="74">
        <v>1676023770</v>
      </c>
      <c r="G12" s="74">
        <v>113490</v>
      </c>
      <c r="H12" s="74">
        <v>1254444060</v>
      </c>
      <c r="I12" s="74">
        <v>169693</v>
      </c>
      <c r="J12" s="74">
        <v>1872826941</v>
      </c>
      <c r="K12" s="74">
        <v>170967</v>
      </c>
      <c r="L12" s="74">
        <v>1984049540</v>
      </c>
      <c r="M12" s="74">
        <v>114736</v>
      </c>
      <c r="N12" s="74">
        <v>1486567008</v>
      </c>
      <c r="O12" s="74">
        <v>0</v>
      </c>
      <c r="P12" s="74">
        <v>0</v>
      </c>
      <c r="Q12" s="74">
        <v>0</v>
      </c>
      <c r="R12" s="74">
        <v>0</v>
      </c>
      <c r="T12" s="80">
        <f t="shared" si="3"/>
        <v>10</v>
      </c>
      <c r="U12" s="85" t="s">
        <v>719</v>
      </c>
      <c r="V12" s="4" t="s">
        <v>1139</v>
      </c>
      <c r="W12" s="16">
        <v>4810</v>
      </c>
      <c r="X12" s="16">
        <v>57748860</v>
      </c>
      <c r="Y12" s="82">
        <f t="shared" si="4"/>
        <v>12006</v>
      </c>
      <c r="Z12" s="86">
        <v>5072.4799999999996</v>
      </c>
      <c r="AA12" s="18">
        <v>109926</v>
      </c>
      <c r="AB12" s="18">
        <v>1428818148</v>
      </c>
      <c r="AC12" s="82">
        <f t="shared" si="0"/>
        <v>12998</v>
      </c>
      <c r="AD12" s="84">
        <v>17386</v>
      </c>
      <c r="AE12" s="73">
        <f t="shared" si="1"/>
        <v>564.56702399999995</v>
      </c>
      <c r="AF12" s="73">
        <f t="shared" si="2"/>
        <v>5637.0470239999995</v>
      </c>
      <c r="AG12" s="73"/>
      <c r="AH12" s="73"/>
      <c r="AI12" s="73"/>
      <c r="AJ12" s="73"/>
      <c r="AK12" s="72"/>
    </row>
    <row r="13" spans="1:37" ht="16.5">
      <c r="A13" s="4" t="s">
        <v>1140</v>
      </c>
      <c r="B13" s="4" t="s">
        <v>679</v>
      </c>
      <c r="C13" s="74">
        <v>79643</v>
      </c>
      <c r="D13" s="74">
        <v>432142918</v>
      </c>
      <c r="E13" s="74">
        <v>84735</v>
      </c>
      <c r="F13" s="74">
        <v>666922745</v>
      </c>
      <c r="G13" s="74">
        <v>129906</v>
      </c>
      <c r="H13" s="74">
        <v>920384010</v>
      </c>
      <c r="I13" s="74">
        <v>144778</v>
      </c>
      <c r="J13" s="74">
        <v>1220912874</v>
      </c>
      <c r="K13" s="74">
        <v>137030</v>
      </c>
      <c r="L13" s="74">
        <v>1289178240</v>
      </c>
      <c r="M13" s="74">
        <v>127617</v>
      </c>
      <c r="N13" s="74">
        <v>1397278533</v>
      </c>
      <c r="O13" s="74">
        <v>33342</v>
      </c>
      <c r="P13" s="74">
        <v>373363716</v>
      </c>
      <c r="Q13" s="74">
        <v>11198</v>
      </c>
      <c r="R13" s="74">
        <v>533</v>
      </c>
      <c r="T13" s="87" t="s">
        <v>1060</v>
      </c>
      <c r="U13" s="97" t="s">
        <v>1061</v>
      </c>
      <c r="V13" s="97"/>
      <c r="W13" s="97"/>
      <c r="X13" s="97"/>
      <c r="Y13" s="97"/>
      <c r="Z13" s="97"/>
      <c r="AA13" s="97"/>
      <c r="AB13" s="97"/>
      <c r="AC13" s="97"/>
      <c r="AD13" s="98"/>
      <c r="AE13" s="73"/>
      <c r="AF13" s="73"/>
      <c r="AG13" s="73">
        <f>SUM(AG3:AG12)</f>
        <v>9861843707.039999</v>
      </c>
      <c r="AH13" s="73">
        <f>SUM(AH3:AH12)</f>
        <v>10959466911.633553</v>
      </c>
      <c r="AI13" s="73">
        <f>SUM(AI3:AI12)</f>
        <v>1097623204.5935519</v>
      </c>
      <c r="AJ13" s="73">
        <f>SUM(AJ3:AJ12)</f>
        <v>36836234203</v>
      </c>
      <c r="AK13" s="73">
        <f>SUM(AK3:AK12)</f>
        <v>3970319784</v>
      </c>
    </row>
    <row r="14" spans="1:37">
      <c r="A14" s="4" t="s">
        <v>1135</v>
      </c>
      <c r="B14" s="4" t="s">
        <v>707</v>
      </c>
      <c r="C14" s="74">
        <v>0</v>
      </c>
      <c r="D14" s="74">
        <v>0</v>
      </c>
      <c r="E14" s="74">
        <v>0</v>
      </c>
      <c r="F14" s="74">
        <v>0</v>
      </c>
      <c r="G14" s="74">
        <v>843</v>
      </c>
      <c r="H14" s="74">
        <v>251063946</v>
      </c>
      <c r="I14" s="74">
        <v>1345</v>
      </c>
      <c r="J14" s="74">
        <v>390692910</v>
      </c>
      <c r="K14" s="74">
        <v>2348</v>
      </c>
      <c r="L14" s="74">
        <v>709523336</v>
      </c>
      <c r="M14" s="74">
        <v>3426</v>
      </c>
      <c r="N14" s="74">
        <v>1067298354</v>
      </c>
      <c r="O14" s="74">
        <v>779</v>
      </c>
      <c r="P14" s="74">
        <v>240904971</v>
      </c>
      <c r="Q14" s="74">
        <v>309249</v>
      </c>
      <c r="R14" s="74">
        <v>295</v>
      </c>
      <c r="T14" s="88" t="s">
        <v>1063</v>
      </c>
      <c r="U14" s="99" t="s">
        <v>1153</v>
      </c>
      <c r="V14" s="99"/>
      <c r="W14" s="99"/>
      <c r="X14" s="99"/>
      <c r="Y14" s="99"/>
      <c r="Z14" s="99"/>
      <c r="AA14" s="99"/>
      <c r="AB14" s="99"/>
      <c r="AC14" s="99"/>
      <c r="AD14" s="100"/>
      <c r="AE14" s="73"/>
      <c r="AF14" s="73"/>
      <c r="AG14" s="73"/>
      <c r="AH14" s="73"/>
      <c r="AI14" s="73"/>
      <c r="AJ14" s="73"/>
      <c r="AK14" s="72"/>
    </row>
    <row r="15" spans="1:37">
      <c r="A15" s="4" t="s">
        <v>1132</v>
      </c>
      <c r="B15" s="4" t="s">
        <v>656</v>
      </c>
      <c r="C15" s="74">
        <v>93121</v>
      </c>
      <c r="D15" s="74">
        <v>943637925</v>
      </c>
      <c r="E15" s="74">
        <v>84129</v>
      </c>
      <c r="F15" s="74">
        <v>876188679</v>
      </c>
      <c r="G15" s="74">
        <v>65289</v>
      </c>
      <c r="H15" s="74">
        <v>616163877</v>
      </c>
      <c r="I15" s="74">
        <v>54901</v>
      </c>
      <c r="J15" s="74">
        <v>607808971</v>
      </c>
      <c r="K15" s="74">
        <v>61238</v>
      </c>
      <c r="L15" s="74">
        <v>763025480</v>
      </c>
      <c r="M15" s="74">
        <v>54022</v>
      </c>
      <c r="N15" s="74">
        <v>731133748</v>
      </c>
      <c r="O15" s="74">
        <v>7854</v>
      </c>
      <c r="P15" s="74">
        <v>108809316</v>
      </c>
      <c r="Q15" s="74">
        <v>13854</v>
      </c>
      <c r="R15" s="74">
        <v>495</v>
      </c>
      <c r="T15" s="88" t="s">
        <v>1066</v>
      </c>
      <c r="U15" s="99" t="s">
        <v>1154</v>
      </c>
      <c r="V15" s="99"/>
      <c r="W15" s="99"/>
      <c r="X15" s="99"/>
      <c r="Y15" s="99"/>
      <c r="Z15" s="99"/>
      <c r="AA15" s="99"/>
      <c r="AB15" s="99"/>
      <c r="AC15" s="99"/>
      <c r="AD15" s="100"/>
      <c r="AE15" s="73"/>
      <c r="AF15" s="73"/>
      <c r="AG15" s="73"/>
      <c r="AH15" s="73"/>
      <c r="AI15" s="73"/>
      <c r="AJ15" s="73"/>
      <c r="AK15" s="72"/>
    </row>
    <row r="16" spans="1:37">
      <c r="A16" s="4" t="s">
        <v>1138</v>
      </c>
      <c r="B16" s="4" t="s">
        <v>416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35912</v>
      </c>
      <c r="N16" s="74">
        <v>547767652</v>
      </c>
      <c r="O16" s="74">
        <v>31858</v>
      </c>
      <c r="P16" s="74">
        <v>481282356</v>
      </c>
      <c r="Q16" s="74">
        <v>15107</v>
      </c>
      <c r="R16" s="74">
        <v>719</v>
      </c>
      <c r="T16" s="88" t="s">
        <v>1069</v>
      </c>
      <c r="U16" s="99" t="s">
        <v>1070</v>
      </c>
      <c r="V16" s="99"/>
      <c r="W16" s="99"/>
      <c r="X16" s="99"/>
      <c r="Y16" s="99"/>
      <c r="Z16" s="99"/>
      <c r="AA16" s="99"/>
      <c r="AB16" s="99"/>
      <c r="AC16" s="99"/>
      <c r="AD16" s="100"/>
      <c r="AE16" s="73"/>
      <c r="AF16" s="73"/>
      <c r="AG16" s="73"/>
      <c r="AH16" s="73"/>
      <c r="AI16" s="73"/>
      <c r="AJ16" s="73"/>
      <c r="AK16" s="72"/>
    </row>
    <row r="17" spans="1:37">
      <c r="A17" s="4" t="s">
        <v>1125</v>
      </c>
      <c r="B17" s="4" t="s">
        <v>688</v>
      </c>
      <c r="C17" s="74">
        <v>22511</v>
      </c>
      <c r="D17" s="74">
        <v>352657326</v>
      </c>
      <c r="E17" s="74">
        <v>25472</v>
      </c>
      <c r="F17" s="74">
        <v>405794432</v>
      </c>
      <c r="G17" s="74">
        <v>21615</v>
      </c>
      <c r="H17" s="74">
        <v>344154030</v>
      </c>
      <c r="I17" s="74">
        <v>25615</v>
      </c>
      <c r="J17" s="74">
        <v>378103015</v>
      </c>
      <c r="K17" s="74">
        <v>31721</v>
      </c>
      <c r="L17" s="74">
        <v>474673044</v>
      </c>
      <c r="M17" s="74">
        <v>30380</v>
      </c>
      <c r="N17" s="74">
        <v>475416620</v>
      </c>
      <c r="O17" s="74">
        <v>5861</v>
      </c>
      <c r="P17" s="74">
        <v>99648722</v>
      </c>
      <c r="Q17" s="74">
        <v>17002</v>
      </c>
      <c r="R17" s="74">
        <v>810</v>
      </c>
      <c r="T17" s="88" t="s">
        <v>1071</v>
      </c>
      <c r="U17" s="99" t="s">
        <v>1155</v>
      </c>
      <c r="V17" s="99"/>
      <c r="W17" s="99"/>
      <c r="X17" s="99"/>
      <c r="Y17" s="99"/>
      <c r="Z17" s="99"/>
      <c r="AA17" s="99"/>
      <c r="AB17" s="99"/>
      <c r="AC17" s="99"/>
      <c r="AD17" s="100"/>
      <c r="AE17" s="73"/>
      <c r="AF17" s="73"/>
      <c r="AG17" s="73"/>
      <c r="AH17" s="73"/>
      <c r="AI17" s="73"/>
      <c r="AJ17" s="73"/>
      <c r="AK17" s="72"/>
    </row>
    <row r="18" spans="1:37">
      <c r="A18" s="4" t="s">
        <v>1127</v>
      </c>
      <c r="B18" s="4" t="s">
        <v>696</v>
      </c>
      <c r="C18" s="74">
        <v>19154</v>
      </c>
      <c r="D18" s="74">
        <v>262831188</v>
      </c>
      <c r="E18" s="74">
        <v>19062</v>
      </c>
      <c r="F18" s="74">
        <v>252552438</v>
      </c>
      <c r="G18" s="74">
        <v>18870</v>
      </c>
      <c r="H18" s="74">
        <v>263670510</v>
      </c>
      <c r="I18" s="74">
        <v>18053</v>
      </c>
      <c r="J18" s="74">
        <v>249311930</v>
      </c>
      <c r="K18" s="74">
        <v>20430</v>
      </c>
      <c r="L18" s="74">
        <v>282036150</v>
      </c>
      <c r="M18" s="74">
        <v>17311</v>
      </c>
      <c r="N18" s="74">
        <v>273236824</v>
      </c>
      <c r="O18" s="74">
        <v>3379</v>
      </c>
      <c r="P18" s="74">
        <v>62359445</v>
      </c>
      <c r="Q18" s="74">
        <v>18455</v>
      </c>
      <c r="R18" s="74">
        <v>879</v>
      </c>
      <c r="T18" s="88" t="s">
        <v>1074</v>
      </c>
      <c r="U18" s="99" t="s">
        <v>1075</v>
      </c>
      <c r="V18" s="99"/>
      <c r="W18" s="99"/>
      <c r="X18" s="99"/>
      <c r="Y18" s="99"/>
      <c r="Z18" s="99"/>
      <c r="AA18" s="99"/>
      <c r="AB18" s="99"/>
      <c r="AC18" s="99"/>
      <c r="AD18" s="100"/>
      <c r="AE18" s="73"/>
      <c r="AF18" s="73"/>
      <c r="AG18" s="73"/>
      <c r="AH18" s="73"/>
      <c r="AI18" s="73"/>
      <c r="AJ18" s="73"/>
      <c r="AK18" s="72"/>
    </row>
    <row r="19" spans="1:37">
      <c r="A19" s="4" t="s">
        <v>1142</v>
      </c>
      <c r="B19" s="4" t="s">
        <v>714</v>
      </c>
      <c r="C19" s="74">
        <v>0</v>
      </c>
      <c r="D19" s="74">
        <v>0</v>
      </c>
      <c r="E19" s="74">
        <v>0</v>
      </c>
      <c r="F19" s="74">
        <v>0</v>
      </c>
      <c r="G19" s="74">
        <v>7053</v>
      </c>
      <c r="H19" s="74">
        <v>173320422</v>
      </c>
      <c r="I19" s="74">
        <v>8034</v>
      </c>
      <c r="J19" s="74">
        <v>210771990</v>
      </c>
      <c r="K19" s="74">
        <v>7778</v>
      </c>
      <c r="L19" s="74">
        <v>204895854</v>
      </c>
      <c r="M19" s="74">
        <v>8720</v>
      </c>
      <c r="N19" s="74">
        <v>229292400</v>
      </c>
      <c r="O19" s="74">
        <v>2122</v>
      </c>
      <c r="P19" s="74">
        <v>55719476</v>
      </c>
      <c r="Q19" s="74">
        <v>26258</v>
      </c>
      <c r="R19" s="74">
        <v>938</v>
      </c>
      <c r="T19" s="88" t="s">
        <v>1077</v>
      </c>
      <c r="U19" s="99" t="s">
        <v>1156</v>
      </c>
      <c r="V19" s="99"/>
      <c r="W19" s="99"/>
      <c r="X19" s="99"/>
      <c r="Y19" s="99"/>
      <c r="Z19" s="99"/>
      <c r="AA19" s="99"/>
      <c r="AB19" s="99"/>
      <c r="AC19" s="99"/>
      <c r="AD19" s="100"/>
      <c r="AE19" s="73"/>
      <c r="AF19" s="73"/>
      <c r="AG19" s="73"/>
      <c r="AH19" s="73"/>
      <c r="AI19" s="73"/>
      <c r="AJ19" s="73"/>
      <c r="AK19" s="72"/>
    </row>
    <row r="20" spans="1:37">
      <c r="A20" s="4" t="s">
        <v>1129</v>
      </c>
      <c r="B20" s="4" t="s">
        <v>703</v>
      </c>
      <c r="C20" s="74">
        <v>29198</v>
      </c>
      <c r="D20" s="74">
        <v>259920596</v>
      </c>
      <c r="E20" s="74">
        <v>22397</v>
      </c>
      <c r="F20" s="74">
        <v>192793376</v>
      </c>
      <c r="G20" s="74">
        <v>25728</v>
      </c>
      <c r="H20" s="74">
        <v>217118592</v>
      </c>
      <c r="I20" s="74">
        <v>15855</v>
      </c>
      <c r="J20" s="74">
        <v>154094760</v>
      </c>
      <c r="K20" s="74">
        <v>18522</v>
      </c>
      <c r="L20" s="74">
        <v>192568924</v>
      </c>
      <c r="M20" s="74">
        <v>10168</v>
      </c>
      <c r="N20" s="74">
        <v>118390680</v>
      </c>
      <c r="O20" s="74">
        <v>2223</v>
      </c>
      <c r="P20" s="74">
        <v>28091988</v>
      </c>
      <c r="Q20" s="74">
        <v>12637</v>
      </c>
      <c r="R20" s="74">
        <v>451</v>
      </c>
      <c r="T20" s="88" t="s">
        <v>1080</v>
      </c>
      <c r="U20" s="99" t="s">
        <v>1159</v>
      </c>
      <c r="V20" s="99"/>
      <c r="W20" s="99"/>
      <c r="X20" s="99"/>
      <c r="Y20" s="99"/>
      <c r="Z20" s="99"/>
      <c r="AA20" s="99"/>
      <c r="AB20" s="99"/>
      <c r="AC20" s="99"/>
      <c r="AD20" s="100"/>
      <c r="AE20" s="73"/>
      <c r="AF20" s="73"/>
      <c r="AG20" s="73"/>
      <c r="AH20" s="73"/>
      <c r="AI20" s="73"/>
      <c r="AJ20" s="73"/>
      <c r="AK20" s="72"/>
    </row>
    <row r="21" spans="1:37">
      <c r="A21" s="4" t="s">
        <v>1140</v>
      </c>
      <c r="B21" s="4" t="s">
        <v>679</v>
      </c>
      <c r="C21" s="74">
        <v>1252842</v>
      </c>
      <c r="D21" s="74">
        <v>3090248838</v>
      </c>
      <c r="E21" s="74">
        <v>1281466</v>
      </c>
      <c r="F21" s="74">
        <v>7677712620</v>
      </c>
      <c r="G21" s="74">
        <v>946459</v>
      </c>
      <c r="H21" s="74">
        <v>3536133546</v>
      </c>
      <c r="I21" s="74">
        <v>285032</v>
      </c>
      <c r="J21" s="74">
        <v>451743836</v>
      </c>
      <c r="K21" s="74">
        <v>44415</v>
      </c>
      <c r="L21" s="74">
        <v>9415980</v>
      </c>
      <c r="M21" s="74">
        <v>1260</v>
      </c>
      <c r="N21" s="74">
        <v>7255080</v>
      </c>
      <c r="O21" s="74">
        <v>0</v>
      </c>
      <c r="P21" s="74">
        <v>0</v>
      </c>
      <c r="Q21" s="74">
        <v>0</v>
      </c>
      <c r="R21" s="74">
        <v>0</v>
      </c>
      <c r="T21" s="88" t="s">
        <v>1082</v>
      </c>
      <c r="U21" s="99" t="s">
        <v>1158</v>
      </c>
      <c r="V21" s="99"/>
      <c r="W21" s="99"/>
      <c r="X21" s="99"/>
      <c r="Y21" s="99"/>
      <c r="Z21" s="99"/>
      <c r="AA21" s="99"/>
      <c r="AB21" s="99"/>
      <c r="AC21" s="99"/>
      <c r="AD21" s="100"/>
      <c r="AE21" s="73"/>
      <c r="AF21" s="73"/>
      <c r="AG21" s="73"/>
      <c r="AH21" s="73"/>
      <c r="AI21" s="73"/>
      <c r="AJ21" s="73"/>
      <c r="AK21" s="72"/>
    </row>
    <row r="22" spans="1:37">
      <c r="A22" s="4" t="s">
        <v>1119</v>
      </c>
      <c r="B22" s="4" t="s">
        <v>684</v>
      </c>
      <c r="C22" s="74">
        <v>7450</v>
      </c>
      <c r="D22" s="74">
        <v>9699900</v>
      </c>
      <c r="E22" s="74">
        <v>10420</v>
      </c>
      <c r="F22" s="74">
        <v>38746400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T22" s="88" t="s">
        <v>1085</v>
      </c>
      <c r="U22" s="99" t="s">
        <v>1157</v>
      </c>
      <c r="V22" s="99"/>
      <c r="W22" s="99"/>
      <c r="X22" s="99"/>
      <c r="Y22" s="99"/>
      <c r="Z22" s="99"/>
      <c r="AA22" s="99"/>
      <c r="AB22" s="99"/>
      <c r="AC22" s="99"/>
      <c r="AD22" s="100"/>
      <c r="AE22" s="73"/>
      <c r="AF22" s="73"/>
      <c r="AG22" s="73"/>
      <c r="AH22" s="73"/>
      <c r="AI22" s="73"/>
      <c r="AJ22" s="73"/>
      <c r="AK22" s="72"/>
    </row>
    <row r="23" spans="1:37" ht="14.25" thickBot="1">
      <c r="A23" s="4" t="s">
        <v>1120</v>
      </c>
      <c r="B23" s="4" t="s">
        <v>731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T23" s="89" t="s">
        <v>1087</v>
      </c>
      <c r="U23" s="92" t="s">
        <v>1117</v>
      </c>
      <c r="V23" s="92"/>
      <c r="W23" s="92"/>
      <c r="X23" s="92"/>
      <c r="Y23" s="92"/>
      <c r="Z23" s="92"/>
      <c r="AA23" s="92"/>
      <c r="AB23" s="92"/>
      <c r="AC23" s="92"/>
      <c r="AD23" s="93"/>
      <c r="AE23" s="73"/>
      <c r="AF23" s="73"/>
      <c r="AG23" s="73"/>
      <c r="AH23" s="73"/>
      <c r="AI23" s="73"/>
      <c r="AJ23" s="73"/>
      <c r="AK23" s="72"/>
    </row>
    <row r="24" spans="1:37">
      <c r="A24" s="4" t="s">
        <v>1121</v>
      </c>
      <c r="B24" s="4" t="s">
        <v>736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3"/>
      <c r="AF24" s="73"/>
      <c r="AG24" s="73"/>
      <c r="AH24" s="73"/>
      <c r="AI24" s="73"/>
      <c r="AJ24" s="73"/>
      <c r="AK24" s="72"/>
    </row>
    <row r="25" spans="1:37">
      <c r="A25" s="4" t="s">
        <v>1122</v>
      </c>
      <c r="B25" s="4" t="s">
        <v>416</v>
      </c>
      <c r="C25" s="74">
        <v>41914</v>
      </c>
      <c r="D25" s="74">
        <v>79225636</v>
      </c>
      <c r="E25" s="74">
        <v>26316</v>
      </c>
      <c r="F25" s="74">
        <v>70816356</v>
      </c>
      <c r="G25" s="74">
        <v>4256</v>
      </c>
      <c r="H25" s="74">
        <v>16555840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T25" s="72"/>
      <c r="U25" s="72"/>
      <c r="V25" s="72"/>
      <c r="W25" s="73">
        <f>SUM(W3:W12)</f>
        <v>151719</v>
      </c>
      <c r="X25" s="73">
        <f>SUM(X3:X12)</f>
        <v>2391994183</v>
      </c>
      <c r="Y25" s="72"/>
      <c r="Z25" s="72"/>
      <c r="AA25" s="73">
        <f>SUM(AA3:AA12)</f>
        <v>5718976</v>
      </c>
      <c r="AB25" s="73">
        <f>SUM(AB3:AB12)</f>
        <v>60085314977</v>
      </c>
      <c r="AC25" s="72"/>
      <c r="AD25" s="72"/>
      <c r="AE25" s="73"/>
      <c r="AF25" s="73"/>
      <c r="AG25" s="73"/>
      <c r="AH25" s="73"/>
      <c r="AI25" s="73"/>
      <c r="AJ25" s="73"/>
      <c r="AK25" s="72"/>
    </row>
    <row r="26" spans="1:37">
      <c r="A26" s="4" t="s">
        <v>1123</v>
      </c>
      <c r="B26" s="4" t="s">
        <v>416</v>
      </c>
      <c r="C26" s="74">
        <v>123</v>
      </c>
      <c r="D26" s="74">
        <v>5664519</v>
      </c>
      <c r="E26" s="74">
        <v>667</v>
      </c>
      <c r="F26" s="74">
        <v>32587858</v>
      </c>
      <c r="G26" s="74">
        <v>219</v>
      </c>
      <c r="H26" s="74">
        <v>11189332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T26" s="72"/>
      <c r="U26" s="72"/>
      <c r="V26" s="72"/>
      <c r="W26" s="72"/>
      <c r="X26" s="72"/>
      <c r="Y26" s="72"/>
      <c r="Z26" s="72"/>
      <c r="AA26" s="73">
        <f>W3+W4+AA3+AA4+W9+AA9</f>
        <v>2050896</v>
      </c>
      <c r="AB26" s="73">
        <f>X3+X4+AB3+AB4+X9+AB9</f>
        <v>32865914419</v>
      </c>
      <c r="AC26" s="72"/>
      <c r="AD26" s="72"/>
      <c r="AE26" s="73"/>
      <c r="AF26" s="73"/>
      <c r="AG26" s="73"/>
      <c r="AH26" s="73"/>
      <c r="AI26" s="73"/>
      <c r="AJ26" s="73"/>
      <c r="AK26" s="72"/>
    </row>
    <row r="27" spans="1:37">
      <c r="A27" s="4" t="s">
        <v>1124</v>
      </c>
      <c r="B27" s="4" t="s">
        <v>726</v>
      </c>
      <c r="C27" s="74">
        <v>8145</v>
      </c>
      <c r="D27" s="74">
        <v>35056080</v>
      </c>
      <c r="E27" s="74">
        <v>7689</v>
      </c>
      <c r="F27" s="74">
        <v>31263474</v>
      </c>
      <c r="G27" s="74">
        <v>15204</v>
      </c>
      <c r="H27" s="74">
        <v>64252104</v>
      </c>
      <c r="I27" s="74">
        <v>12737</v>
      </c>
      <c r="J27" s="74">
        <v>57176393</v>
      </c>
      <c r="K27" s="74">
        <v>4028</v>
      </c>
      <c r="L27" s="74">
        <v>19000076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T27" s="90" t="s">
        <v>1091</v>
      </c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3"/>
      <c r="AF27" s="73"/>
      <c r="AG27" s="73"/>
      <c r="AH27" s="73"/>
      <c r="AI27" s="73"/>
      <c r="AJ27" s="73"/>
      <c r="AK27" s="72"/>
    </row>
    <row r="28" spans="1:37">
      <c r="A28" s="4" t="s">
        <v>1126</v>
      </c>
      <c r="B28" s="4" t="s">
        <v>692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</row>
    <row r="29" spans="1:37">
      <c r="A29" s="4" t="s">
        <v>1130</v>
      </c>
      <c r="B29" s="4" t="s">
        <v>656</v>
      </c>
      <c r="C29" s="74">
        <v>5017</v>
      </c>
      <c r="D29" s="74">
        <v>255259943</v>
      </c>
      <c r="E29" s="74">
        <v>5084</v>
      </c>
      <c r="F29" s="74">
        <v>216207268</v>
      </c>
      <c r="G29" s="74">
        <v>90</v>
      </c>
      <c r="H29" s="74">
        <v>3780000</v>
      </c>
      <c r="I29" s="74">
        <v>107</v>
      </c>
      <c r="J29" s="74">
        <v>4494000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</row>
    <row r="30" spans="1:37">
      <c r="A30" s="4" t="s">
        <v>1137</v>
      </c>
      <c r="B30" s="4" t="s">
        <v>672</v>
      </c>
      <c r="C30" s="74">
        <v>22961</v>
      </c>
      <c r="D30" s="74">
        <v>288340105</v>
      </c>
      <c r="E30" s="74">
        <v>22857</v>
      </c>
      <c r="F30" s="74">
        <v>299924009</v>
      </c>
      <c r="G30" s="74">
        <v>1804</v>
      </c>
      <c r="H30" s="74">
        <v>24503405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</row>
    <row r="31" spans="1:37">
      <c r="A31" s="4" t="s">
        <v>1141</v>
      </c>
      <c r="B31" s="4" t="s">
        <v>747</v>
      </c>
      <c r="C31" s="74">
        <v>15081</v>
      </c>
      <c r="D31" s="74">
        <v>16483533</v>
      </c>
      <c r="E31" s="74">
        <v>363875</v>
      </c>
      <c r="F31" s="74">
        <v>2218522241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</row>
    <row r="32" spans="1:37">
      <c r="A32" s="4" t="s">
        <v>1089</v>
      </c>
      <c r="B32" s="4" t="s">
        <v>1090</v>
      </c>
      <c r="C32" s="74">
        <v>5273694</v>
      </c>
      <c r="D32" s="74">
        <v>39532370704</v>
      </c>
      <c r="E32" s="74">
        <v>6154225</v>
      </c>
      <c r="F32" s="74">
        <v>52256421723</v>
      </c>
      <c r="G32" s="74">
        <v>5892250</v>
      </c>
      <c r="H32" s="74">
        <v>42211809810</v>
      </c>
      <c r="I32" s="74">
        <v>4812834</v>
      </c>
      <c r="J32" s="74">
        <v>39198740978</v>
      </c>
      <c r="K32" s="74">
        <v>5918354</v>
      </c>
      <c r="L32" s="74">
        <v>60983222962</v>
      </c>
      <c r="M32" s="74">
        <v>6159511</v>
      </c>
      <c r="N32" s="74">
        <v>67324379051</v>
      </c>
      <c r="O32" s="74">
        <v>1565291</v>
      </c>
      <c r="P32" s="74">
        <v>17142974375</v>
      </c>
      <c r="Q32" s="74" t="s">
        <v>1090</v>
      </c>
      <c r="R32" s="74" t="s">
        <v>1090</v>
      </c>
    </row>
  </sheetData>
  <sortState ref="A3:R31">
    <sortCondition descending="1" ref="N3:N31"/>
  </sortState>
  <mergeCells count="12">
    <mergeCell ref="U23:AD23"/>
    <mergeCell ref="T1:AD1"/>
    <mergeCell ref="U13:AD13"/>
    <mergeCell ref="U14:AD14"/>
    <mergeCell ref="U15:AD15"/>
    <mergeCell ref="U16:AD16"/>
    <mergeCell ref="U17:AD17"/>
    <mergeCell ref="U18:AD18"/>
    <mergeCell ref="U19:AD19"/>
    <mergeCell ref="U20:AD20"/>
    <mergeCell ref="U21:AD21"/>
    <mergeCell ref="U22:A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6"/>
  <sheetViews>
    <sheetView topLeftCell="H1" workbookViewId="0">
      <selection activeCell="U16" sqref="U16:AD16"/>
    </sheetView>
  </sheetViews>
  <sheetFormatPr baseColWidth="10" defaultRowHeight="13.5"/>
  <cols>
    <col min="1" max="2" width="11.42578125" style="4"/>
    <col min="3" max="3" width="6.85546875" style="74" customWidth="1"/>
    <col min="4" max="4" width="10.28515625" style="74" customWidth="1"/>
    <col min="5" max="5" width="6.85546875" style="74" customWidth="1"/>
    <col min="6" max="6" width="10.28515625" style="74" customWidth="1"/>
    <col min="7" max="7" width="6.85546875" style="74" customWidth="1"/>
    <col min="8" max="8" width="10.28515625" style="74" customWidth="1"/>
    <col min="9" max="9" width="6.85546875" style="74" customWidth="1"/>
    <col min="10" max="10" width="10.28515625" style="74" customWidth="1"/>
    <col min="11" max="11" width="6.85546875" style="74" customWidth="1"/>
    <col min="12" max="12" width="10.28515625" style="74" customWidth="1"/>
    <col min="13" max="13" width="6.85546875" style="74" customWidth="1"/>
    <col min="14" max="14" width="10.28515625" style="74" customWidth="1"/>
    <col min="15" max="15" width="6.85546875" style="74" customWidth="1"/>
    <col min="16" max="16" width="10.28515625" style="74" customWidth="1"/>
    <col min="17" max="18" width="11.5703125" style="74" bestFit="1" customWidth="1"/>
    <col min="19" max="20" width="3" style="4" customWidth="1"/>
    <col min="21" max="21" width="9.5703125" style="4" customWidth="1"/>
    <col min="22" max="22" width="43.85546875" style="4" customWidth="1"/>
    <col min="23" max="23" width="6.85546875" style="4" customWidth="1"/>
    <col min="24" max="24" width="8.7109375" style="4" customWidth="1"/>
    <col min="25" max="25" width="7.28515625" style="4" customWidth="1"/>
    <col min="26" max="26" width="6.85546875" style="4" customWidth="1"/>
    <col min="27" max="27" width="7.5703125" style="4" customWidth="1"/>
    <col min="28" max="28" width="10.42578125" style="4" customWidth="1"/>
    <col min="29" max="29" width="8" style="4" customWidth="1"/>
    <col min="30" max="30" width="7.140625" style="4" customWidth="1"/>
    <col min="31" max="31" width="5.28515625" style="4" customWidth="1"/>
    <col min="32" max="32" width="6.5703125" style="4" customWidth="1"/>
    <col min="33" max="33" width="10" style="4" customWidth="1"/>
    <col min="34" max="34" width="9.85546875" style="4" customWidth="1"/>
    <col min="35" max="35" width="9.140625" style="4" customWidth="1"/>
    <col min="36" max="36" width="10.85546875" style="4" customWidth="1"/>
    <col min="37" max="37" width="10.140625" style="4" customWidth="1"/>
    <col min="38" max="16384" width="11.42578125" style="4"/>
  </cols>
  <sheetData>
    <row r="1" spans="1:37" ht="15.75">
      <c r="A1" s="71" t="s">
        <v>169</v>
      </c>
      <c r="T1" s="94" t="s">
        <v>1101</v>
      </c>
      <c r="U1" s="95"/>
      <c r="V1" s="95"/>
      <c r="W1" s="95"/>
      <c r="X1" s="95"/>
      <c r="Y1" s="95"/>
      <c r="Z1" s="95"/>
      <c r="AA1" s="95"/>
      <c r="AB1" s="95"/>
      <c r="AC1" s="95"/>
      <c r="AD1" s="96"/>
    </row>
    <row r="2" spans="1:37">
      <c r="A2" s="4" t="s">
        <v>1018</v>
      </c>
      <c r="B2" s="4" t="s">
        <v>1019</v>
      </c>
      <c r="C2" s="74" t="s">
        <v>1020</v>
      </c>
      <c r="D2" s="74" t="s">
        <v>1021</v>
      </c>
      <c r="E2" s="74" t="s">
        <v>1022</v>
      </c>
      <c r="F2" s="74" t="s">
        <v>1023</v>
      </c>
      <c r="G2" s="74" t="s">
        <v>1024</v>
      </c>
      <c r="H2" s="74" t="s">
        <v>1025</v>
      </c>
      <c r="I2" s="74" t="s">
        <v>1026</v>
      </c>
      <c r="J2" s="74" t="s">
        <v>1027</v>
      </c>
      <c r="K2" s="74" t="s">
        <v>1028</v>
      </c>
      <c r="L2" s="74" t="s">
        <v>1029</v>
      </c>
      <c r="M2" s="74" t="s">
        <v>1030</v>
      </c>
      <c r="N2" s="74" t="s">
        <v>1031</v>
      </c>
      <c r="O2" s="74" t="s">
        <v>1032</v>
      </c>
      <c r="P2" s="74" t="s">
        <v>1033</v>
      </c>
      <c r="Q2" s="74" t="s">
        <v>1034</v>
      </c>
      <c r="R2" s="74" t="s">
        <v>1035</v>
      </c>
      <c r="T2" s="75" t="s">
        <v>233</v>
      </c>
      <c r="U2" s="76" t="s">
        <v>2</v>
      </c>
      <c r="V2" s="77" t="s">
        <v>1036</v>
      </c>
      <c r="W2" s="76" t="s">
        <v>1037</v>
      </c>
      <c r="X2" s="76" t="s">
        <v>1038</v>
      </c>
      <c r="Y2" s="76" t="s">
        <v>1039</v>
      </c>
      <c r="Z2" s="78" t="s">
        <v>1040</v>
      </c>
      <c r="AA2" s="76" t="s">
        <v>1041</v>
      </c>
      <c r="AB2" s="76" t="s">
        <v>1042</v>
      </c>
      <c r="AC2" s="76" t="s">
        <v>1043</v>
      </c>
      <c r="AD2" s="79" t="s">
        <v>1044</v>
      </c>
    </row>
    <row r="3" spans="1:37">
      <c r="A3" s="4" t="s">
        <v>1095</v>
      </c>
      <c r="B3" s="4" t="s">
        <v>452</v>
      </c>
      <c r="C3" s="74">
        <v>101642</v>
      </c>
      <c r="D3" s="74">
        <v>3909252962</v>
      </c>
      <c r="E3" s="74">
        <v>189050</v>
      </c>
      <c r="F3" s="74">
        <v>7316991200</v>
      </c>
      <c r="G3" s="74">
        <v>281602</v>
      </c>
      <c r="H3" s="74">
        <v>11361087800</v>
      </c>
      <c r="I3" s="74">
        <v>334962</v>
      </c>
      <c r="J3" s="74">
        <v>14161798600</v>
      </c>
      <c r="K3" s="74">
        <v>372245</v>
      </c>
      <c r="L3" s="74">
        <v>16923841594</v>
      </c>
      <c r="M3" s="74">
        <v>434715</v>
      </c>
      <c r="N3" s="74">
        <v>21534939363</v>
      </c>
      <c r="O3" s="74">
        <v>110926</v>
      </c>
      <c r="P3" s="74">
        <v>5719952385</v>
      </c>
      <c r="Q3" s="74">
        <v>51565</v>
      </c>
      <c r="R3" s="74">
        <v>2455</v>
      </c>
      <c r="T3" s="80">
        <v>1</v>
      </c>
      <c r="U3" s="85" t="s">
        <v>453</v>
      </c>
      <c r="V3" s="4" t="s">
        <v>1103</v>
      </c>
      <c r="W3" s="16">
        <v>9871</v>
      </c>
      <c r="X3" s="16">
        <v>276595291</v>
      </c>
      <c r="Y3" s="82">
        <f>X3/W3</f>
        <v>28021</v>
      </c>
      <c r="Z3" s="83">
        <v>12259.8</v>
      </c>
      <c r="AA3" s="18">
        <v>424844</v>
      </c>
      <c r="AB3" s="18">
        <v>21258344072</v>
      </c>
      <c r="AC3" s="82">
        <f>AB3/AA3</f>
        <v>50038</v>
      </c>
      <c r="AD3" s="84">
        <v>55255</v>
      </c>
      <c r="AE3" s="73">
        <f>Z3*0.1113</f>
        <v>1364.5157399999998</v>
      </c>
      <c r="AF3" s="73">
        <f>Z3+AE3</f>
        <v>13624.315739999998</v>
      </c>
      <c r="AG3" s="73">
        <f>(W3+AA3)*Z3</f>
        <v>5329518957</v>
      </c>
      <c r="AH3" s="73">
        <f>(W3+AA3)*AF3</f>
        <v>5922694416.9140987</v>
      </c>
      <c r="AI3" s="73">
        <f>(W3+AA3)*AE3</f>
        <v>593175459.91409993</v>
      </c>
      <c r="AJ3" s="73">
        <f>(W3+AA3)*AD3</f>
        <v>24020177325</v>
      </c>
      <c r="AK3" s="73">
        <f>AJ3-(X3+AB3)</f>
        <v>2485237962</v>
      </c>
    </row>
    <row r="4" spans="1:37">
      <c r="A4" s="4" t="s">
        <v>1096</v>
      </c>
      <c r="B4" s="4" t="s">
        <v>385</v>
      </c>
      <c r="C4" s="74">
        <v>0</v>
      </c>
      <c r="D4" s="74">
        <v>0</v>
      </c>
      <c r="E4" s="74">
        <v>0</v>
      </c>
      <c r="F4" s="74">
        <v>0</v>
      </c>
      <c r="G4" s="74">
        <v>5672</v>
      </c>
      <c r="H4" s="74">
        <v>216931312</v>
      </c>
      <c r="I4" s="74">
        <v>58827</v>
      </c>
      <c r="J4" s="74">
        <v>2481205206</v>
      </c>
      <c r="K4" s="74">
        <v>120602</v>
      </c>
      <c r="L4" s="74">
        <v>5540788990</v>
      </c>
      <c r="M4" s="74">
        <v>199451</v>
      </c>
      <c r="N4" s="74">
        <v>10021307709</v>
      </c>
      <c r="O4" s="74">
        <v>62060</v>
      </c>
      <c r="P4" s="74">
        <v>3211610976</v>
      </c>
      <c r="Q4" s="74">
        <v>51750</v>
      </c>
      <c r="R4" s="74">
        <v>1848</v>
      </c>
      <c r="T4" s="80">
        <f>T3+1</f>
        <v>2</v>
      </c>
      <c r="U4" s="85" t="s">
        <v>456</v>
      </c>
      <c r="V4" s="4" t="s">
        <v>1104</v>
      </c>
      <c r="W4" s="16">
        <v>2202</v>
      </c>
      <c r="X4" s="16">
        <v>74632386</v>
      </c>
      <c r="Y4" s="82">
        <f t="shared" ref="Y4:Y9" si="0">X4/W4</f>
        <v>33893</v>
      </c>
      <c r="Z4" s="83">
        <v>12259.8</v>
      </c>
      <c r="AA4" s="18">
        <v>197249</v>
      </c>
      <c r="AB4" s="18">
        <v>9946675323</v>
      </c>
      <c r="AC4" s="82">
        <f t="shared" ref="AC4:AC11" si="1">AB4/AA4</f>
        <v>50427</v>
      </c>
      <c r="AD4" s="84">
        <v>58238</v>
      </c>
      <c r="AE4" s="73">
        <f t="shared" ref="AE4:AE11" si="2">Z4*0.1113</f>
        <v>1364.5157399999998</v>
      </c>
      <c r="AF4" s="73">
        <f t="shared" ref="AF4:AF11" si="3">Z4+AE4</f>
        <v>13624.315739999998</v>
      </c>
      <c r="AG4" s="73">
        <f>(W4+AA4)*Z4</f>
        <v>2445229369.7999997</v>
      </c>
      <c r="AH4" s="73">
        <f>(W4+AA4)*AF4</f>
        <v>2717383398.6587396</v>
      </c>
      <c r="AI4" s="73">
        <f>(W4+AA4)*AE4</f>
        <v>272154028.85873997</v>
      </c>
      <c r="AJ4" s="73">
        <f>(W4+AA4)*AD4</f>
        <v>11615627338</v>
      </c>
      <c r="AK4" s="73">
        <f>AJ4-(X4+AB4)</f>
        <v>1594319629</v>
      </c>
    </row>
    <row r="5" spans="1:37">
      <c r="A5" s="4" t="s">
        <v>1098</v>
      </c>
      <c r="B5" s="4" t="s">
        <v>452</v>
      </c>
      <c r="C5" s="74">
        <v>48319</v>
      </c>
      <c r="D5" s="74">
        <v>2267317429</v>
      </c>
      <c r="E5" s="74">
        <v>27731</v>
      </c>
      <c r="F5" s="74">
        <v>1331433314</v>
      </c>
      <c r="G5" s="74">
        <v>30237</v>
      </c>
      <c r="H5" s="74">
        <v>1494232878</v>
      </c>
      <c r="I5" s="74">
        <v>26865</v>
      </c>
      <c r="J5" s="74">
        <v>1405441665</v>
      </c>
      <c r="K5" s="74">
        <v>37192</v>
      </c>
      <c r="L5" s="74">
        <v>2026034930</v>
      </c>
      <c r="M5" s="74">
        <v>34975</v>
      </c>
      <c r="N5" s="74">
        <v>2054091592</v>
      </c>
      <c r="O5" s="74">
        <v>7673</v>
      </c>
      <c r="P5" s="74">
        <v>472614275</v>
      </c>
      <c r="Q5" s="74">
        <v>61594</v>
      </c>
      <c r="R5" s="74">
        <v>2933</v>
      </c>
      <c r="T5" s="80">
        <f t="shared" ref="T5:T11" si="4">T4+1</f>
        <v>3</v>
      </c>
      <c r="U5" s="85" t="s">
        <v>449</v>
      </c>
      <c r="V5" s="4" t="s">
        <v>1098</v>
      </c>
      <c r="W5" s="16">
        <v>1373</v>
      </c>
      <c r="X5" s="16">
        <v>55579040</v>
      </c>
      <c r="Y5" s="82">
        <f t="shared" si="0"/>
        <v>40480</v>
      </c>
      <c r="Z5" s="83">
        <v>12259.8</v>
      </c>
      <c r="AA5" s="18">
        <v>33602</v>
      </c>
      <c r="AB5" s="18">
        <v>1998512552</v>
      </c>
      <c r="AC5" s="82">
        <f t="shared" si="1"/>
        <v>59476</v>
      </c>
      <c r="AD5" s="84">
        <v>70294</v>
      </c>
      <c r="AE5" s="73">
        <f t="shared" si="2"/>
        <v>1364.5157399999998</v>
      </c>
      <c r="AF5" s="73">
        <f t="shared" si="3"/>
        <v>13624.315739999998</v>
      </c>
    </row>
    <row r="6" spans="1:37">
      <c r="A6" s="4" t="s">
        <v>1100</v>
      </c>
      <c r="B6" s="4" t="s">
        <v>375</v>
      </c>
      <c r="C6" s="74">
        <v>8512</v>
      </c>
      <c r="D6" s="74">
        <v>329468064</v>
      </c>
      <c r="E6" s="74">
        <v>24744</v>
      </c>
      <c r="F6" s="74">
        <v>1055542884</v>
      </c>
      <c r="G6" s="74">
        <v>26515</v>
      </c>
      <c r="H6" s="74">
        <v>1143656736</v>
      </c>
      <c r="I6" s="74">
        <v>38687</v>
      </c>
      <c r="J6" s="74">
        <v>1770953503</v>
      </c>
      <c r="K6" s="74">
        <v>45566</v>
      </c>
      <c r="L6" s="74">
        <v>2207787442</v>
      </c>
      <c r="M6" s="74">
        <v>38067</v>
      </c>
      <c r="N6" s="74">
        <v>1969157850</v>
      </c>
      <c r="O6" s="74">
        <v>1610</v>
      </c>
      <c r="P6" s="74">
        <v>95398940</v>
      </c>
      <c r="Q6" s="74">
        <v>59254</v>
      </c>
      <c r="R6" s="74">
        <v>2822</v>
      </c>
      <c r="T6" s="80">
        <f t="shared" si="4"/>
        <v>4</v>
      </c>
      <c r="U6" s="85" t="s">
        <v>459</v>
      </c>
      <c r="V6" s="4" t="s">
        <v>1100</v>
      </c>
      <c r="W6" s="16">
        <v>1956</v>
      </c>
      <c r="X6" s="16">
        <v>40324896</v>
      </c>
      <c r="Y6" s="82">
        <f t="shared" si="0"/>
        <v>20616</v>
      </c>
      <c r="Z6" s="83">
        <v>12259.8</v>
      </c>
      <c r="AA6" s="18">
        <v>36111</v>
      </c>
      <c r="AB6" s="18">
        <v>1928832954</v>
      </c>
      <c r="AC6" s="82">
        <f t="shared" si="1"/>
        <v>53414</v>
      </c>
      <c r="AD6" s="84">
        <v>63167</v>
      </c>
      <c r="AE6" s="73">
        <f t="shared" si="2"/>
        <v>1364.5157399999998</v>
      </c>
      <c r="AF6" s="73">
        <f t="shared" si="3"/>
        <v>13624.315739999998</v>
      </c>
    </row>
    <row r="7" spans="1:37">
      <c r="A7" s="4" t="s">
        <v>1093</v>
      </c>
      <c r="B7" s="4" t="s">
        <v>443</v>
      </c>
      <c r="C7" s="74">
        <v>0</v>
      </c>
      <c r="D7" s="74">
        <v>0</v>
      </c>
      <c r="E7" s="74">
        <v>0</v>
      </c>
      <c r="F7" s="74">
        <v>0</v>
      </c>
      <c r="G7" s="74">
        <v>15089</v>
      </c>
      <c r="H7" s="74">
        <v>583476541</v>
      </c>
      <c r="I7" s="74">
        <v>19946</v>
      </c>
      <c r="J7" s="74">
        <v>805938076</v>
      </c>
      <c r="K7" s="74">
        <v>22617</v>
      </c>
      <c r="L7" s="74">
        <v>1006094628</v>
      </c>
      <c r="M7" s="74">
        <v>21890</v>
      </c>
      <c r="N7" s="74">
        <v>1097805390</v>
      </c>
      <c r="O7" s="74">
        <v>5468</v>
      </c>
      <c r="P7" s="74">
        <v>286534136</v>
      </c>
      <c r="Q7" s="74">
        <v>52402</v>
      </c>
      <c r="R7" s="74">
        <v>2495</v>
      </c>
      <c r="T7" s="80">
        <f t="shared" si="4"/>
        <v>5</v>
      </c>
      <c r="U7" s="85" t="s">
        <v>467</v>
      </c>
      <c r="V7" s="4" t="s">
        <v>1105</v>
      </c>
      <c r="W7" s="16">
        <v>0</v>
      </c>
      <c r="X7" s="16">
        <v>0</v>
      </c>
      <c r="Y7" s="82">
        <v>0</v>
      </c>
      <c r="Z7" s="83">
        <v>12259.8</v>
      </c>
      <c r="AA7" s="18">
        <v>21890</v>
      </c>
      <c r="AB7" s="18">
        <v>1097805390</v>
      </c>
      <c r="AC7" s="82">
        <f t="shared" si="1"/>
        <v>50151</v>
      </c>
      <c r="AD7" s="84">
        <v>57132</v>
      </c>
      <c r="AE7" s="73">
        <f t="shared" si="2"/>
        <v>1364.5157399999998</v>
      </c>
      <c r="AF7" s="73">
        <f t="shared" si="3"/>
        <v>13624.315739999998</v>
      </c>
    </row>
    <row r="8" spans="1:37">
      <c r="A8" s="4" t="s">
        <v>1100</v>
      </c>
      <c r="B8" s="4" t="s">
        <v>443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12789</v>
      </c>
      <c r="N8" s="74">
        <v>659610023</v>
      </c>
      <c r="O8" s="74">
        <v>6191</v>
      </c>
      <c r="P8" s="74">
        <v>309662528</v>
      </c>
      <c r="Q8" s="74">
        <v>50018</v>
      </c>
      <c r="R8" s="74">
        <v>2382</v>
      </c>
      <c r="T8" s="80">
        <f t="shared" si="4"/>
        <v>6</v>
      </c>
      <c r="U8" s="85" t="s">
        <v>462</v>
      </c>
      <c r="V8" s="4" t="s">
        <v>1100</v>
      </c>
      <c r="W8" s="16">
        <v>463</v>
      </c>
      <c r="X8" s="16">
        <v>9758651</v>
      </c>
      <c r="Y8" s="82">
        <f t="shared" si="0"/>
        <v>21077</v>
      </c>
      <c r="Z8" s="83">
        <v>12259.8</v>
      </c>
      <c r="AA8" s="18">
        <v>12326</v>
      </c>
      <c r="AB8" s="18">
        <v>649851372</v>
      </c>
      <c r="AC8" s="82">
        <f t="shared" si="1"/>
        <v>52722</v>
      </c>
      <c r="AD8" s="84">
        <v>63167</v>
      </c>
      <c r="AE8" s="73">
        <f t="shared" si="2"/>
        <v>1364.5157399999998</v>
      </c>
      <c r="AF8" s="73">
        <f t="shared" si="3"/>
        <v>13624.315739999998</v>
      </c>
    </row>
    <row r="9" spans="1:37">
      <c r="A9" s="4" t="s">
        <v>1094</v>
      </c>
      <c r="B9" s="4" t="s">
        <v>443</v>
      </c>
      <c r="C9" s="74">
        <v>142</v>
      </c>
      <c r="D9" s="74">
        <v>11828600</v>
      </c>
      <c r="E9" s="74">
        <v>4176</v>
      </c>
      <c r="F9" s="74">
        <v>340596920</v>
      </c>
      <c r="G9" s="74">
        <v>4195</v>
      </c>
      <c r="H9" s="74">
        <v>360044265</v>
      </c>
      <c r="I9" s="74">
        <v>3200</v>
      </c>
      <c r="J9" s="74">
        <v>288513270</v>
      </c>
      <c r="K9" s="74">
        <v>4027</v>
      </c>
      <c r="L9" s="74">
        <v>399886459</v>
      </c>
      <c r="M9" s="74">
        <v>4709</v>
      </c>
      <c r="N9" s="74">
        <v>530222845</v>
      </c>
      <c r="O9" s="74">
        <v>1591</v>
      </c>
      <c r="P9" s="74">
        <v>189754299</v>
      </c>
      <c r="Q9" s="74">
        <v>119267</v>
      </c>
      <c r="R9" s="74">
        <v>1420</v>
      </c>
      <c r="T9" s="80">
        <f t="shared" si="4"/>
        <v>7</v>
      </c>
      <c r="U9" s="85" t="s">
        <v>463</v>
      </c>
      <c r="V9" s="4" t="s">
        <v>1106</v>
      </c>
      <c r="W9" s="16">
        <v>24</v>
      </c>
      <c r="X9" s="16">
        <v>1337880</v>
      </c>
      <c r="Y9" s="82">
        <f t="shared" si="0"/>
        <v>55745</v>
      </c>
      <c r="Z9" s="86">
        <v>49039.199999999997</v>
      </c>
      <c r="AA9" s="18">
        <v>4685</v>
      </c>
      <c r="AB9" s="18">
        <v>528884965</v>
      </c>
      <c r="AC9" s="82">
        <f t="shared" si="1"/>
        <v>112889</v>
      </c>
      <c r="AD9" s="84">
        <v>127724</v>
      </c>
      <c r="AE9" s="73">
        <f t="shared" si="2"/>
        <v>5458.0629599999993</v>
      </c>
      <c r="AF9" s="73">
        <f t="shared" si="3"/>
        <v>54497.262959999993</v>
      </c>
    </row>
    <row r="10" spans="1:37">
      <c r="A10" s="4" t="s">
        <v>1097</v>
      </c>
      <c r="B10" s="4" t="s">
        <v>443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6928</v>
      </c>
      <c r="N10" s="74">
        <v>209862976</v>
      </c>
      <c r="O10" s="74">
        <v>1689</v>
      </c>
      <c r="P10" s="74">
        <v>59478135</v>
      </c>
      <c r="Q10" s="74">
        <v>35215</v>
      </c>
      <c r="R10" s="74">
        <v>1677</v>
      </c>
      <c r="T10" s="80">
        <f t="shared" si="4"/>
        <v>8</v>
      </c>
      <c r="U10" s="85" t="s">
        <v>440</v>
      </c>
      <c r="V10" s="4" t="s">
        <v>1097</v>
      </c>
      <c r="W10" s="16">
        <v>0</v>
      </c>
      <c r="X10" s="16">
        <v>0</v>
      </c>
      <c r="Y10" s="82">
        <v>0</v>
      </c>
      <c r="Z10" s="83">
        <v>12259.8</v>
      </c>
      <c r="AA10" s="18">
        <v>6928</v>
      </c>
      <c r="AB10" s="18">
        <v>209862976</v>
      </c>
      <c r="AC10" s="82">
        <f t="shared" si="1"/>
        <v>30292</v>
      </c>
      <c r="AD10" s="84">
        <v>30645</v>
      </c>
      <c r="AE10" s="73">
        <f t="shared" si="2"/>
        <v>1364.5157399999998</v>
      </c>
      <c r="AF10" s="73">
        <f t="shared" si="3"/>
        <v>13624.315739999998</v>
      </c>
    </row>
    <row r="11" spans="1:37">
      <c r="A11" s="4" t="s">
        <v>1099</v>
      </c>
      <c r="B11" s="4" t="s">
        <v>443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3647</v>
      </c>
      <c r="N11" s="74">
        <v>167061776</v>
      </c>
      <c r="O11" s="74">
        <v>688</v>
      </c>
      <c r="P11" s="74">
        <v>31621168</v>
      </c>
      <c r="Q11" s="74">
        <v>45961</v>
      </c>
      <c r="R11" s="74">
        <v>2189</v>
      </c>
      <c r="T11" s="80">
        <f t="shared" si="4"/>
        <v>9</v>
      </c>
      <c r="U11" s="85" t="s">
        <v>445</v>
      </c>
      <c r="V11" s="4" t="s">
        <v>1099</v>
      </c>
      <c r="W11" s="16">
        <v>0</v>
      </c>
      <c r="X11" s="16">
        <v>0</v>
      </c>
      <c r="Y11" s="82">
        <v>0</v>
      </c>
      <c r="Z11" s="86">
        <v>12259.8</v>
      </c>
      <c r="AA11" s="16">
        <v>3647</v>
      </c>
      <c r="AB11" s="16">
        <v>167061776</v>
      </c>
      <c r="AC11" s="82">
        <f t="shared" si="1"/>
        <v>45808</v>
      </c>
      <c r="AD11" s="84">
        <v>46301</v>
      </c>
      <c r="AE11" s="73">
        <f t="shared" si="2"/>
        <v>1364.5157399999998</v>
      </c>
      <c r="AF11" s="73">
        <f t="shared" si="3"/>
        <v>13624.315739999998</v>
      </c>
    </row>
    <row r="12" spans="1:37" ht="16.5">
      <c r="A12" s="4" t="s">
        <v>1089</v>
      </c>
      <c r="B12" s="4" t="s">
        <v>1090</v>
      </c>
      <c r="C12" s="74">
        <v>158615</v>
      </c>
      <c r="D12" s="74">
        <v>6517867055</v>
      </c>
      <c r="E12" s="74">
        <v>245701</v>
      </c>
      <c r="F12" s="74">
        <v>10044564318</v>
      </c>
      <c r="G12" s="74">
        <v>363310</v>
      </c>
      <c r="H12" s="74">
        <v>15159429532</v>
      </c>
      <c r="I12" s="74">
        <v>482487</v>
      </c>
      <c r="J12" s="74">
        <v>20913850320</v>
      </c>
      <c r="K12" s="74">
        <v>602249</v>
      </c>
      <c r="L12" s="74">
        <v>28104434043</v>
      </c>
      <c r="M12" s="74">
        <v>757171</v>
      </c>
      <c r="N12" s="74">
        <v>38244059524</v>
      </c>
      <c r="O12" s="74">
        <v>197896</v>
      </c>
      <c r="P12" s="74">
        <v>10376626842</v>
      </c>
      <c r="Q12" s="74" t="s">
        <v>1090</v>
      </c>
      <c r="R12" s="74" t="s">
        <v>1090</v>
      </c>
      <c r="T12" s="87" t="s">
        <v>1060</v>
      </c>
      <c r="U12" s="97" t="s">
        <v>1061</v>
      </c>
      <c r="V12" s="97"/>
      <c r="W12" s="97"/>
      <c r="X12" s="97"/>
      <c r="Y12" s="97"/>
      <c r="Z12" s="97"/>
      <c r="AA12" s="97"/>
      <c r="AB12" s="97"/>
      <c r="AC12" s="97"/>
      <c r="AD12" s="98"/>
      <c r="AE12" s="73"/>
      <c r="AF12" s="73"/>
      <c r="AG12" s="74">
        <f>AG3+AG4</f>
        <v>7774748326.7999992</v>
      </c>
      <c r="AH12" s="74">
        <f t="shared" ref="AH12:AK12" si="5">AH3+AH4</f>
        <v>8640077815.5728378</v>
      </c>
      <c r="AI12" s="74">
        <f t="shared" si="5"/>
        <v>865329488.7728399</v>
      </c>
      <c r="AJ12" s="74">
        <f t="shared" si="5"/>
        <v>35635804663</v>
      </c>
      <c r="AK12" s="74">
        <f t="shared" si="5"/>
        <v>4079557591</v>
      </c>
    </row>
    <row r="13" spans="1:37">
      <c r="T13" s="88" t="s">
        <v>1063</v>
      </c>
      <c r="U13" s="99" t="s">
        <v>1102</v>
      </c>
      <c r="V13" s="99"/>
      <c r="W13" s="99"/>
      <c r="X13" s="99"/>
      <c r="Y13" s="99"/>
      <c r="Z13" s="99"/>
      <c r="AA13" s="99"/>
      <c r="AB13" s="99"/>
      <c r="AC13" s="99"/>
      <c r="AD13" s="100"/>
    </row>
    <row r="14" spans="1:37">
      <c r="T14" s="88" t="s">
        <v>1066</v>
      </c>
      <c r="U14" s="99" t="s">
        <v>1107</v>
      </c>
      <c r="V14" s="99"/>
      <c r="W14" s="99"/>
      <c r="X14" s="99"/>
      <c r="Y14" s="99"/>
      <c r="Z14" s="99"/>
      <c r="AA14" s="99"/>
      <c r="AB14" s="99"/>
      <c r="AC14" s="99"/>
      <c r="AD14" s="100"/>
    </row>
    <row r="15" spans="1:37">
      <c r="T15" s="88" t="s">
        <v>1069</v>
      </c>
      <c r="U15" s="99" t="s">
        <v>1108</v>
      </c>
      <c r="V15" s="99"/>
      <c r="W15" s="99"/>
      <c r="X15" s="99"/>
      <c r="Y15" s="99"/>
      <c r="Z15" s="99"/>
      <c r="AA15" s="99"/>
      <c r="AB15" s="99"/>
      <c r="AC15" s="99"/>
      <c r="AD15" s="100"/>
    </row>
    <row r="16" spans="1:37">
      <c r="T16" s="88" t="s">
        <v>1071</v>
      </c>
      <c r="U16" s="99" t="s">
        <v>1109</v>
      </c>
      <c r="V16" s="99"/>
      <c r="W16" s="99"/>
      <c r="X16" s="99"/>
      <c r="Y16" s="99"/>
      <c r="Z16" s="99"/>
      <c r="AA16" s="99"/>
      <c r="AB16" s="99"/>
      <c r="AC16" s="99"/>
      <c r="AD16" s="100"/>
    </row>
    <row r="17" spans="20:30">
      <c r="T17" s="88" t="s">
        <v>1074</v>
      </c>
      <c r="U17" s="99" t="s">
        <v>1110</v>
      </c>
      <c r="V17" s="99"/>
      <c r="W17" s="99"/>
      <c r="X17" s="99"/>
      <c r="Y17" s="99"/>
      <c r="Z17" s="99"/>
      <c r="AA17" s="99"/>
      <c r="AB17" s="99"/>
      <c r="AC17" s="99"/>
      <c r="AD17" s="100"/>
    </row>
    <row r="18" spans="20:30">
      <c r="T18" s="88" t="s">
        <v>1077</v>
      </c>
      <c r="U18" s="99" t="s">
        <v>1111</v>
      </c>
      <c r="V18" s="99"/>
      <c r="W18" s="99"/>
      <c r="X18" s="99"/>
      <c r="Y18" s="99"/>
      <c r="Z18" s="99"/>
      <c r="AA18" s="99"/>
      <c r="AB18" s="99"/>
      <c r="AC18" s="99"/>
      <c r="AD18" s="100"/>
    </row>
    <row r="19" spans="20:30">
      <c r="T19" s="88" t="s">
        <v>1080</v>
      </c>
      <c r="U19" s="99" t="s">
        <v>1112</v>
      </c>
      <c r="V19" s="99"/>
      <c r="W19" s="99"/>
      <c r="X19" s="99"/>
      <c r="Y19" s="99"/>
      <c r="Z19" s="99"/>
      <c r="AA19" s="99"/>
      <c r="AB19" s="99"/>
      <c r="AC19" s="99"/>
      <c r="AD19" s="100"/>
    </row>
    <row r="20" spans="20:30">
      <c r="T20" s="88" t="s">
        <v>1082</v>
      </c>
      <c r="U20" s="99" t="s">
        <v>1113</v>
      </c>
      <c r="V20" s="99"/>
      <c r="W20" s="99"/>
      <c r="X20" s="99"/>
      <c r="Y20" s="99"/>
      <c r="Z20" s="99"/>
      <c r="AA20" s="99"/>
      <c r="AB20" s="99"/>
      <c r="AC20" s="99"/>
      <c r="AD20" s="100"/>
    </row>
    <row r="21" spans="20:30">
      <c r="T21" s="88" t="s">
        <v>1085</v>
      </c>
      <c r="U21" s="99" t="s">
        <v>1114</v>
      </c>
      <c r="V21" s="99"/>
      <c r="W21" s="99"/>
      <c r="X21" s="99"/>
      <c r="Y21" s="99"/>
      <c r="Z21" s="99"/>
      <c r="AA21" s="99"/>
      <c r="AB21" s="99"/>
      <c r="AC21" s="99"/>
      <c r="AD21" s="100"/>
    </row>
    <row r="22" spans="20:30" ht="14.25" thickBot="1">
      <c r="T22" s="89" t="s">
        <v>1087</v>
      </c>
      <c r="U22" s="92" t="s">
        <v>1115</v>
      </c>
      <c r="V22" s="92"/>
      <c r="W22" s="92"/>
      <c r="X22" s="92"/>
      <c r="Y22" s="92"/>
      <c r="Z22" s="92"/>
      <c r="AA22" s="92"/>
      <c r="AB22" s="92"/>
      <c r="AC22" s="92"/>
      <c r="AD22" s="93"/>
    </row>
    <row r="24" spans="20:30">
      <c r="W24" s="74">
        <f>SUM(W3:W11)</f>
        <v>15889</v>
      </c>
      <c r="X24" s="74">
        <f>SUM(X3:X11)</f>
        <v>458228144</v>
      </c>
      <c r="AA24" s="74">
        <f>SUM(AA3:AA11)</f>
        <v>741282</v>
      </c>
      <c r="AB24" s="74">
        <f>SUM(AB3:AB11)</f>
        <v>37785831380</v>
      </c>
    </row>
    <row r="25" spans="20:30">
      <c r="AA25" s="74">
        <f>W3+W4+AA3+AA4</f>
        <v>634166</v>
      </c>
      <c r="AB25" s="74">
        <f>X3+X4+AB3+AB4</f>
        <v>31556247072</v>
      </c>
    </row>
    <row r="26" spans="20:30">
      <c r="T26" s="90" t="s">
        <v>1116</v>
      </c>
    </row>
  </sheetData>
  <sortState ref="A3:R11">
    <sortCondition descending="1" ref="N3:N11"/>
  </sortState>
  <mergeCells count="12">
    <mergeCell ref="U22:AD22"/>
    <mergeCell ref="T1:AD1"/>
    <mergeCell ref="U12:AD12"/>
    <mergeCell ref="U13:AD13"/>
    <mergeCell ref="U14:AD14"/>
    <mergeCell ref="U15:AD15"/>
    <mergeCell ref="U16:AD16"/>
    <mergeCell ref="U17:AD17"/>
    <mergeCell ref="U18:AD18"/>
    <mergeCell ref="U19:AD19"/>
    <mergeCell ref="U20:AD20"/>
    <mergeCell ref="U21:AD21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A173"/>
  <sheetViews>
    <sheetView workbookViewId="0"/>
  </sheetViews>
  <sheetFormatPr baseColWidth="10" defaultRowHeight="12.75"/>
  <cols>
    <col min="1" max="1" width="4.42578125" style="29" customWidth="1"/>
    <col min="2" max="2" width="5.28515625" style="30" customWidth="1"/>
    <col min="3" max="3" width="5.5703125" style="29" customWidth="1"/>
    <col min="4" max="4" width="39.42578125" style="28" customWidth="1"/>
    <col min="5" max="6" width="11.42578125" style="28"/>
    <col min="7" max="7" width="18.28515625" style="28" customWidth="1"/>
    <col min="8" max="8" width="32.85546875" style="28" customWidth="1"/>
    <col min="9" max="9" width="13.42578125" style="28" customWidth="1"/>
    <col min="10" max="10" width="12.42578125" style="28" customWidth="1"/>
    <col min="11" max="11" width="14.140625" style="28" customWidth="1"/>
    <col min="12" max="12" width="18.7109375" style="28" customWidth="1"/>
    <col min="13" max="16384" width="11.42578125" style="28"/>
  </cols>
  <sheetData>
    <row r="1" spans="1:79">
      <c r="A1" s="26" t="s">
        <v>233</v>
      </c>
      <c r="B1" s="27" t="s">
        <v>236</v>
      </c>
      <c r="C1" s="26" t="s">
        <v>237</v>
      </c>
      <c r="D1" s="26" t="s">
        <v>238</v>
      </c>
      <c r="E1" s="26" t="s">
        <v>239</v>
      </c>
      <c r="F1" s="26" t="s">
        <v>240</v>
      </c>
      <c r="G1" s="26" t="s">
        <v>241</v>
      </c>
      <c r="H1" s="26" t="s">
        <v>242</v>
      </c>
      <c r="I1" s="26" t="s">
        <v>243</v>
      </c>
      <c r="J1" s="26" t="s">
        <v>244</v>
      </c>
      <c r="K1" s="26" t="s">
        <v>245</v>
      </c>
      <c r="L1" s="26" t="s">
        <v>246</v>
      </c>
      <c r="M1" s="26" t="s">
        <v>247</v>
      </c>
      <c r="N1" s="26" t="s">
        <v>248</v>
      </c>
      <c r="O1" s="26" t="s">
        <v>249</v>
      </c>
      <c r="P1" s="26" t="s">
        <v>250</v>
      </c>
      <c r="Q1" s="26" t="s">
        <v>251</v>
      </c>
      <c r="R1" s="26" t="s">
        <v>252</v>
      </c>
      <c r="S1" s="26" t="s">
        <v>253</v>
      </c>
      <c r="T1" s="26" t="s">
        <v>254</v>
      </c>
      <c r="U1" s="26" t="s">
        <v>255</v>
      </c>
      <c r="V1" s="26" t="s">
        <v>256</v>
      </c>
      <c r="W1" s="26" t="s">
        <v>257</v>
      </c>
      <c r="X1" s="26" t="s">
        <v>258</v>
      </c>
      <c r="Y1" s="26" t="s">
        <v>259</v>
      </c>
      <c r="Z1" s="26" t="s">
        <v>260</v>
      </c>
      <c r="AA1" s="26" t="s">
        <v>261</v>
      </c>
      <c r="AB1" s="26" t="s">
        <v>262</v>
      </c>
      <c r="AC1" s="26" t="s">
        <v>263</v>
      </c>
      <c r="AD1" s="26" t="s">
        <v>264</v>
      </c>
      <c r="AE1" s="26" t="s">
        <v>265</v>
      </c>
      <c r="AF1" s="26" t="s">
        <v>266</v>
      </c>
      <c r="AG1" s="26" t="s">
        <v>267</v>
      </c>
      <c r="AH1" s="26" t="s">
        <v>268</v>
      </c>
      <c r="AI1" s="26" t="s">
        <v>269</v>
      </c>
      <c r="AJ1" s="26" t="s">
        <v>270</v>
      </c>
      <c r="AK1" s="26" t="s">
        <v>271</v>
      </c>
      <c r="AL1" s="26" t="s">
        <v>272</v>
      </c>
      <c r="AM1" s="26" t="s">
        <v>273</v>
      </c>
      <c r="AN1" s="26" t="s">
        <v>274</v>
      </c>
      <c r="AO1" s="26" t="s">
        <v>275</v>
      </c>
      <c r="AP1" s="26" t="s">
        <v>276</v>
      </c>
      <c r="AQ1" s="26" t="s">
        <v>277</v>
      </c>
      <c r="AR1" s="26" t="s">
        <v>278</v>
      </c>
      <c r="AS1" s="26" t="s">
        <v>279</v>
      </c>
      <c r="AT1" s="26" t="s">
        <v>280</v>
      </c>
      <c r="AU1" s="26" t="s">
        <v>281</v>
      </c>
      <c r="AV1" s="26" t="s">
        <v>282</v>
      </c>
      <c r="AW1" s="26" t="s">
        <v>283</v>
      </c>
      <c r="AX1" s="26" t="s">
        <v>284</v>
      </c>
      <c r="AY1" s="26" t="s">
        <v>285</v>
      </c>
      <c r="AZ1" s="26" t="s">
        <v>286</v>
      </c>
      <c r="BA1" s="26" t="s">
        <v>287</v>
      </c>
      <c r="BB1" s="26" t="s">
        <v>288</v>
      </c>
      <c r="BC1" s="26" t="s">
        <v>289</v>
      </c>
      <c r="BD1" s="26" t="s">
        <v>290</v>
      </c>
      <c r="BE1" s="26" t="s">
        <v>291</v>
      </c>
      <c r="BF1" s="26" t="s">
        <v>292</v>
      </c>
      <c r="BG1" s="26" t="s">
        <v>293</v>
      </c>
      <c r="BH1" s="26" t="s">
        <v>294</v>
      </c>
      <c r="BI1" s="26" t="s">
        <v>295</v>
      </c>
      <c r="BJ1" s="26" t="s">
        <v>296</v>
      </c>
      <c r="BK1" s="26" t="s">
        <v>297</v>
      </c>
      <c r="BL1" s="26" t="s">
        <v>298</v>
      </c>
      <c r="BM1" s="26" t="s">
        <v>299</v>
      </c>
      <c r="BN1" s="26" t="s">
        <v>300</v>
      </c>
      <c r="BO1" s="26" t="s">
        <v>301</v>
      </c>
      <c r="BP1" s="26" t="s">
        <v>302</v>
      </c>
      <c r="BQ1" s="26" t="s">
        <v>303</v>
      </c>
      <c r="BR1" s="26" t="s">
        <v>304</v>
      </c>
      <c r="BS1" s="26" t="s">
        <v>305</v>
      </c>
      <c r="BT1" s="26" t="s">
        <v>306</v>
      </c>
      <c r="BU1" s="26" t="s">
        <v>307</v>
      </c>
      <c r="BV1" s="26" t="s">
        <v>308</v>
      </c>
      <c r="BW1" s="26" t="s">
        <v>309</v>
      </c>
      <c r="BX1" s="26" t="s">
        <v>310</v>
      </c>
      <c r="BY1" s="26" t="s">
        <v>311</v>
      </c>
      <c r="BZ1" s="26" t="s">
        <v>312</v>
      </c>
      <c r="CA1" s="26" t="s">
        <v>313</v>
      </c>
    </row>
    <row r="2" spans="1:79">
      <c r="A2" s="29">
        <v>1</v>
      </c>
      <c r="B2" s="30" t="s">
        <v>314</v>
      </c>
      <c r="C2" s="29" t="s">
        <v>315</v>
      </c>
      <c r="D2" s="31" t="s">
        <v>316</v>
      </c>
      <c r="E2" s="31" t="s">
        <v>317</v>
      </c>
      <c r="F2" s="31" t="s">
        <v>318</v>
      </c>
      <c r="G2" s="31" t="s">
        <v>319</v>
      </c>
      <c r="H2" s="31" t="s">
        <v>320</v>
      </c>
      <c r="I2" s="31" t="s">
        <v>321</v>
      </c>
      <c r="J2" s="31" t="s">
        <v>322</v>
      </c>
      <c r="K2" s="31" t="s">
        <v>323</v>
      </c>
      <c r="L2" s="31" t="s">
        <v>324</v>
      </c>
      <c r="M2" s="32">
        <v>18727</v>
      </c>
      <c r="N2" s="33">
        <v>20789</v>
      </c>
      <c r="O2" s="34">
        <v>21092</v>
      </c>
      <c r="P2" s="35">
        <v>0</v>
      </c>
      <c r="Q2" s="35">
        <v>0</v>
      </c>
      <c r="R2" s="36">
        <v>1</v>
      </c>
      <c r="S2" s="32">
        <v>18727</v>
      </c>
      <c r="T2" s="33">
        <v>20789</v>
      </c>
      <c r="U2" s="34">
        <v>21092</v>
      </c>
      <c r="V2" s="35">
        <v>0</v>
      </c>
      <c r="W2" s="35">
        <v>0</v>
      </c>
      <c r="X2" s="36">
        <v>265236</v>
      </c>
      <c r="Y2" s="36">
        <v>15132</v>
      </c>
      <c r="Z2" s="36">
        <v>328</v>
      </c>
      <c r="AA2" s="36">
        <v>13270</v>
      </c>
      <c r="AB2" s="37">
        <v>445297</v>
      </c>
      <c r="AC2" s="37">
        <v>14971</v>
      </c>
      <c r="AD2" s="37">
        <v>1213</v>
      </c>
      <c r="AE2" s="37">
        <v>13284</v>
      </c>
      <c r="AF2" s="36">
        <v>361288</v>
      </c>
      <c r="AG2" s="36">
        <v>15896</v>
      </c>
      <c r="AH2" s="36">
        <v>3787</v>
      </c>
      <c r="AI2" s="36">
        <v>13651</v>
      </c>
      <c r="AJ2" s="37">
        <v>121218</v>
      </c>
      <c r="AK2" s="37">
        <v>16188</v>
      </c>
      <c r="AL2" s="37">
        <v>242</v>
      </c>
      <c r="AM2" s="37">
        <v>14014</v>
      </c>
      <c r="AN2" s="37">
        <v>33065</v>
      </c>
      <c r="AO2" s="37">
        <v>17191</v>
      </c>
      <c r="AP2" s="37">
        <v>55</v>
      </c>
      <c r="AQ2" s="37">
        <v>14700</v>
      </c>
      <c r="AR2" s="37">
        <v>39849</v>
      </c>
      <c r="AS2" s="37">
        <v>16880</v>
      </c>
      <c r="AT2" s="37">
        <v>162</v>
      </c>
      <c r="AU2" s="37">
        <v>14662</v>
      </c>
      <c r="AV2" s="37">
        <v>13144</v>
      </c>
      <c r="AW2" s="37">
        <v>19146</v>
      </c>
      <c r="AX2" s="37">
        <v>3</v>
      </c>
      <c r="AY2" s="37">
        <v>18616</v>
      </c>
      <c r="AZ2" s="37">
        <v>45950</v>
      </c>
      <c r="BA2" s="37">
        <v>18147</v>
      </c>
      <c r="BB2" s="37">
        <v>34</v>
      </c>
      <c r="BC2" s="37">
        <v>14700</v>
      </c>
      <c r="BD2" s="35">
        <v>39908</v>
      </c>
      <c r="BE2" s="35">
        <v>18611</v>
      </c>
      <c r="BF2" s="35">
        <v>116</v>
      </c>
      <c r="BG2" s="35">
        <v>16894</v>
      </c>
      <c r="BH2" s="35">
        <v>13913</v>
      </c>
      <c r="BI2" s="35">
        <v>18311</v>
      </c>
      <c r="BJ2" s="35">
        <v>0</v>
      </c>
      <c r="BK2" s="35">
        <v>0</v>
      </c>
      <c r="BL2" s="35">
        <v>11627</v>
      </c>
      <c r="BM2" s="35">
        <v>20789</v>
      </c>
      <c r="BN2" s="35">
        <v>0</v>
      </c>
      <c r="BO2" s="35">
        <v>0</v>
      </c>
      <c r="BP2" s="35">
        <v>77697</v>
      </c>
      <c r="BQ2" s="35">
        <v>19227</v>
      </c>
      <c r="BR2" s="35">
        <v>116</v>
      </c>
      <c r="BS2" s="35">
        <v>16894</v>
      </c>
      <c r="BT2" s="38">
        <f>BR2+BP2+BN2+BL2+BJ2+BH2+BF2+BD2</f>
        <v>143377</v>
      </c>
      <c r="BU2" s="38">
        <f>(BD2+BE2)+(BF2*BG2)+(BH2*BI2)+(BJ2*BK2)+(BL2*BM2)+(BN2*BO2)+(BP2*BQ2)+(BR2*BS2)</f>
        <v>1994332792</v>
      </c>
      <c r="BV2" s="38">
        <f>BU2/BT2</f>
        <v>13909.712101662051</v>
      </c>
      <c r="BW2" s="38">
        <f>BV2/R2</f>
        <v>13909.712101662051</v>
      </c>
      <c r="BX2" s="35">
        <v>11781</v>
      </c>
      <c r="BY2" s="35">
        <v>21080</v>
      </c>
      <c r="BZ2" s="35">
        <v>0</v>
      </c>
      <c r="CA2" s="35">
        <v>0</v>
      </c>
    </row>
    <row r="3" spans="1:79">
      <c r="A3" s="29">
        <f>A2+1</f>
        <v>2</v>
      </c>
      <c r="B3" s="30" t="s">
        <v>314</v>
      </c>
      <c r="C3" s="29" t="s">
        <v>315</v>
      </c>
      <c r="D3" s="31" t="s">
        <v>316</v>
      </c>
      <c r="E3" s="31" t="s">
        <v>317</v>
      </c>
      <c r="F3" s="31" t="s">
        <v>325</v>
      </c>
      <c r="G3" s="31" t="s">
        <v>319</v>
      </c>
      <c r="H3" s="31" t="s">
        <v>320</v>
      </c>
      <c r="I3" s="31" t="s">
        <v>321</v>
      </c>
      <c r="J3" s="31" t="s">
        <v>322</v>
      </c>
      <c r="K3" s="31" t="s">
        <v>326</v>
      </c>
      <c r="L3" s="31" t="s">
        <v>324</v>
      </c>
      <c r="M3" s="32">
        <v>17841</v>
      </c>
      <c r="N3" s="33">
        <v>17880</v>
      </c>
      <c r="O3" s="34">
        <v>21428</v>
      </c>
      <c r="P3" s="39"/>
      <c r="Q3" s="39"/>
      <c r="R3" s="36">
        <v>1</v>
      </c>
      <c r="S3" s="32">
        <v>17841</v>
      </c>
      <c r="T3" s="33">
        <v>17880</v>
      </c>
      <c r="U3" s="34">
        <v>21428</v>
      </c>
      <c r="V3" s="39"/>
      <c r="W3" s="39"/>
      <c r="X3" s="40"/>
      <c r="Y3" s="40"/>
      <c r="Z3" s="40"/>
      <c r="AA3" s="40"/>
      <c r="AB3" s="41"/>
      <c r="AC3" s="41"/>
      <c r="AD3" s="41"/>
      <c r="AE3" s="41"/>
      <c r="AF3" s="40"/>
      <c r="AG3" s="40"/>
      <c r="AH3" s="40"/>
      <c r="AI3" s="40"/>
      <c r="AJ3" s="37">
        <v>0</v>
      </c>
      <c r="AK3" s="37">
        <v>0</v>
      </c>
      <c r="AL3" s="37">
        <v>0</v>
      </c>
      <c r="AM3" s="37">
        <v>0</v>
      </c>
      <c r="AN3" s="37">
        <v>0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0</v>
      </c>
      <c r="AX3" s="37">
        <v>0</v>
      </c>
      <c r="AY3" s="37">
        <v>0</v>
      </c>
      <c r="AZ3" s="37">
        <v>0</v>
      </c>
      <c r="BA3" s="37">
        <v>0</v>
      </c>
      <c r="BB3" s="37">
        <v>0</v>
      </c>
      <c r="BC3" s="37">
        <v>0</v>
      </c>
      <c r="BD3" s="35">
        <v>0</v>
      </c>
      <c r="BE3" s="35">
        <v>0</v>
      </c>
      <c r="BF3" s="35">
        <v>0</v>
      </c>
      <c r="BG3" s="35">
        <v>0</v>
      </c>
      <c r="BH3" s="35">
        <v>43901</v>
      </c>
      <c r="BI3" s="35">
        <v>17904</v>
      </c>
      <c r="BJ3" s="35">
        <v>88</v>
      </c>
      <c r="BK3" s="35">
        <v>18129</v>
      </c>
      <c r="BL3" s="35">
        <v>17415</v>
      </c>
      <c r="BM3" s="35">
        <v>18007</v>
      </c>
      <c r="BN3" s="35">
        <v>71</v>
      </c>
      <c r="BO3" s="35">
        <v>17257</v>
      </c>
      <c r="BP3" s="35">
        <v>86558</v>
      </c>
      <c r="BQ3" s="35">
        <v>17918</v>
      </c>
      <c r="BR3" s="35">
        <v>247</v>
      </c>
      <c r="BS3" s="35">
        <v>17776</v>
      </c>
      <c r="BT3" s="38">
        <f t="shared" ref="BT3:BT66" si="0">BR3+BP3+BN3+BL3+BJ3+BH3+BF3+BD3</f>
        <v>148280</v>
      </c>
      <c r="BU3" s="38">
        <f t="shared" ref="BU3:BU66" si="1">(BD3+BE3)+(BF3*BG3)+(BH3*BI3)+(BJ3*BK3)+(BL3*BM3)+(BN3*BO3)+(BP3*BQ3)+(BR3*BS3)</f>
        <v>2657752924</v>
      </c>
      <c r="BV3" s="38">
        <f t="shared" ref="BV3:BV66" si="2">BU3/BT3</f>
        <v>17923.879983814404</v>
      </c>
      <c r="BW3" s="38">
        <f t="shared" ref="BW3:BW66" si="3">BV3/R3</f>
        <v>17923.879983814404</v>
      </c>
      <c r="BX3" s="35">
        <v>24320</v>
      </c>
      <c r="BY3" s="35">
        <v>18340</v>
      </c>
      <c r="BZ3" s="35">
        <v>96</v>
      </c>
      <c r="CA3" s="35">
        <v>15912</v>
      </c>
    </row>
    <row r="4" spans="1:79">
      <c r="A4" s="29">
        <f t="shared" ref="A4:A67" si="4">A3+1</f>
        <v>3</v>
      </c>
      <c r="B4" s="30" t="s">
        <v>314</v>
      </c>
      <c r="C4" s="29" t="s">
        <v>315</v>
      </c>
      <c r="D4" s="31" t="s">
        <v>316</v>
      </c>
      <c r="E4" s="31" t="s">
        <v>317</v>
      </c>
      <c r="F4" s="31" t="s">
        <v>327</v>
      </c>
      <c r="G4" s="31" t="s">
        <v>319</v>
      </c>
      <c r="H4" s="31" t="s">
        <v>320</v>
      </c>
      <c r="I4" s="31" t="s">
        <v>321</v>
      </c>
      <c r="J4" s="31" t="s">
        <v>322</v>
      </c>
      <c r="K4" s="31" t="s">
        <v>328</v>
      </c>
      <c r="L4" s="31" t="s">
        <v>324</v>
      </c>
      <c r="M4" s="32">
        <v>0</v>
      </c>
      <c r="N4" s="33">
        <v>0</v>
      </c>
      <c r="O4" s="34">
        <v>0</v>
      </c>
      <c r="P4" s="35">
        <v>0</v>
      </c>
      <c r="Q4" s="35">
        <v>0</v>
      </c>
      <c r="R4" s="36">
        <v>1</v>
      </c>
      <c r="S4" s="32">
        <v>0</v>
      </c>
      <c r="T4" s="33">
        <v>0</v>
      </c>
      <c r="U4" s="34">
        <v>0</v>
      </c>
      <c r="V4" s="35">
        <v>0</v>
      </c>
      <c r="W4" s="35">
        <v>0</v>
      </c>
      <c r="X4" s="42">
        <v>225902</v>
      </c>
      <c r="Y4" s="42">
        <v>13853</v>
      </c>
      <c r="Z4" s="42">
        <v>6822</v>
      </c>
      <c r="AA4" s="42">
        <v>7083</v>
      </c>
      <c r="AB4" s="42">
        <v>0</v>
      </c>
      <c r="AC4" s="42">
        <v>0</v>
      </c>
      <c r="AD4" s="42">
        <v>0</v>
      </c>
      <c r="AE4" s="42">
        <v>0</v>
      </c>
      <c r="AF4" s="36">
        <v>0</v>
      </c>
      <c r="AG4" s="36">
        <v>0</v>
      </c>
      <c r="AH4" s="36">
        <v>0</v>
      </c>
      <c r="AI4" s="36">
        <v>0</v>
      </c>
      <c r="AJ4" s="37">
        <v>0</v>
      </c>
      <c r="AK4" s="37">
        <v>0</v>
      </c>
      <c r="AL4" s="37">
        <v>0</v>
      </c>
      <c r="AM4" s="37">
        <v>0</v>
      </c>
      <c r="AN4" s="37">
        <v>0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>
        <v>0</v>
      </c>
      <c r="AY4" s="37">
        <v>0</v>
      </c>
      <c r="AZ4" s="37">
        <v>0</v>
      </c>
      <c r="BA4" s="37">
        <v>0</v>
      </c>
      <c r="BB4" s="37">
        <v>0</v>
      </c>
      <c r="BC4" s="37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8">
        <f t="shared" si="0"/>
        <v>0</v>
      </c>
      <c r="BU4" s="38">
        <f t="shared" si="1"/>
        <v>0</v>
      </c>
      <c r="BV4" s="38" t="e">
        <f t="shared" si="2"/>
        <v>#DIV/0!</v>
      </c>
      <c r="BW4" s="38" t="e">
        <f t="shared" si="3"/>
        <v>#DIV/0!</v>
      </c>
      <c r="BX4" s="35">
        <v>0</v>
      </c>
      <c r="BY4" s="35">
        <v>0</v>
      </c>
      <c r="BZ4" s="35">
        <v>0</v>
      </c>
      <c r="CA4" s="35">
        <v>0</v>
      </c>
    </row>
    <row r="5" spans="1:79">
      <c r="A5" s="29">
        <f t="shared" si="4"/>
        <v>4</v>
      </c>
      <c r="B5" s="30" t="s">
        <v>314</v>
      </c>
      <c r="C5" s="29" t="s">
        <v>315</v>
      </c>
      <c r="D5" s="31" t="s">
        <v>316</v>
      </c>
      <c r="E5" s="31" t="s">
        <v>317</v>
      </c>
      <c r="F5" s="31" t="s">
        <v>329</v>
      </c>
      <c r="G5" s="31" t="s">
        <v>330</v>
      </c>
      <c r="H5" s="31" t="s">
        <v>331</v>
      </c>
      <c r="I5" s="31" t="s">
        <v>332</v>
      </c>
      <c r="J5" s="31" t="s">
        <v>322</v>
      </c>
      <c r="K5" s="31" t="s">
        <v>333</v>
      </c>
      <c r="L5" s="31" t="s">
        <v>334</v>
      </c>
      <c r="M5" s="32">
        <v>11374</v>
      </c>
      <c r="N5" s="33">
        <v>12814</v>
      </c>
      <c r="O5" s="34">
        <v>13522</v>
      </c>
      <c r="P5" s="35">
        <v>0</v>
      </c>
      <c r="Q5" s="35">
        <v>0</v>
      </c>
      <c r="R5" s="36">
        <v>1</v>
      </c>
      <c r="S5" s="32">
        <v>11374</v>
      </c>
      <c r="T5" s="33">
        <v>12814</v>
      </c>
      <c r="U5" s="34">
        <v>13522</v>
      </c>
      <c r="V5" s="35">
        <v>0</v>
      </c>
      <c r="W5" s="35">
        <v>0</v>
      </c>
      <c r="X5" s="42">
        <v>8442</v>
      </c>
      <c r="Y5" s="42">
        <v>11644</v>
      </c>
      <c r="Z5" s="42">
        <v>0</v>
      </c>
      <c r="AA5" s="42">
        <v>0</v>
      </c>
      <c r="AB5" s="42">
        <v>4493</v>
      </c>
      <c r="AC5" s="42">
        <v>11965</v>
      </c>
      <c r="AD5" s="42">
        <v>0</v>
      </c>
      <c r="AE5" s="42">
        <v>0</v>
      </c>
      <c r="AF5" s="42">
        <v>2284</v>
      </c>
      <c r="AG5" s="42">
        <v>12814</v>
      </c>
      <c r="AH5" s="42">
        <v>0</v>
      </c>
      <c r="AI5" s="42">
        <v>0</v>
      </c>
      <c r="AJ5" s="42">
        <v>2061</v>
      </c>
      <c r="AK5" s="42">
        <v>14538</v>
      </c>
      <c r="AL5" s="42">
        <v>0</v>
      </c>
      <c r="AM5" s="42">
        <v>0</v>
      </c>
      <c r="AN5" s="42">
        <v>960</v>
      </c>
      <c r="AO5" s="42">
        <v>17063</v>
      </c>
      <c r="AP5" s="42">
        <v>0</v>
      </c>
      <c r="AQ5" s="42">
        <v>0</v>
      </c>
      <c r="AR5" s="42">
        <v>1078</v>
      </c>
      <c r="AS5" s="42">
        <v>17707</v>
      </c>
      <c r="AT5" s="42">
        <v>0</v>
      </c>
      <c r="AU5" s="42">
        <v>0</v>
      </c>
      <c r="AV5" s="42">
        <v>523</v>
      </c>
      <c r="AW5" s="42">
        <v>17723</v>
      </c>
      <c r="AX5" s="42">
        <v>0</v>
      </c>
      <c r="AY5" s="42">
        <v>0</v>
      </c>
      <c r="AZ5" s="42">
        <v>1100</v>
      </c>
      <c r="BA5" s="42">
        <v>17714</v>
      </c>
      <c r="BB5" s="42">
        <v>0</v>
      </c>
      <c r="BC5" s="42">
        <v>0</v>
      </c>
      <c r="BD5" s="42">
        <v>614</v>
      </c>
      <c r="BE5" s="42">
        <v>18144</v>
      </c>
      <c r="BF5" s="42">
        <v>0</v>
      </c>
      <c r="BG5" s="42">
        <v>0</v>
      </c>
      <c r="BH5" s="42">
        <v>88</v>
      </c>
      <c r="BI5" s="42">
        <v>19558</v>
      </c>
      <c r="BJ5" s="42">
        <v>0</v>
      </c>
      <c r="BK5" s="42">
        <v>0</v>
      </c>
      <c r="BL5" s="42">
        <v>786</v>
      </c>
      <c r="BM5" s="42">
        <v>19495</v>
      </c>
      <c r="BN5" s="42">
        <v>0</v>
      </c>
      <c r="BO5" s="42">
        <v>0</v>
      </c>
      <c r="BP5" s="42">
        <v>1982</v>
      </c>
      <c r="BQ5" s="42">
        <v>19083</v>
      </c>
      <c r="BR5" s="42">
        <v>0</v>
      </c>
      <c r="BS5" s="42">
        <v>0</v>
      </c>
      <c r="BT5" s="38">
        <f t="shared" si="0"/>
        <v>3470</v>
      </c>
      <c r="BU5" s="38">
        <f t="shared" si="1"/>
        <v>54885438</v>
      </c>
      <c r="BV5" s="38">
        <f t="shared" si="2"/>
        <v>15817.129106628243</v>
      </c>
      <c r="BW5" s="38">
        <f t="shared" si="3"/>
        <v>15817.129106628243</v>
      </c>
      <c r="BX5" s="42">
        <v>245</v>
      </c>
      <c r="BY5" s="42">
        <v>19599</v>
      </c>
      <c r="BZ5" s="42">
        <v>0</v>
      </c>
      <c r="CA5" s="42">
        <v>0</v>
      </c>
    </row>
    <row r="6" spans="1:79">
      <c r="A6" s="29">
        <f t="shared" si="4"/>
        <v>5</v>
      </c>
      <c r="B6" s="30" t="s">
        <v>314</v>
      </c>
      <c r="C6" s="29" t="s">
        <v>315</v>
      </c>
      <c r="D6" s="31" t="s">
        <v>316</v>
      </c>
      <c r="E6" s="31" t="s">
        <v>317</v>
      </c>
      <c r="F6" s="31" t="s">
        <v>335</v>
      </c>
      <c r="G6" s="31" t="s">
        <v>336</v>
      </c>
      <c r="H6" s="31" t="s">
        <v>337</v>
      </c>
      <c r="I6" s="31" t="s">
        <v>338</v>
      </c>
      <c r="J6" s="31" t="s">
        <v>322</v>
      </c>
      <c r="K6" s="31" t="s">
        <v>333</v>
      </c>
      <c r="L6" s="31" t="s">
        <v>339</v>
      </c>
      <c r="M6" s="32">
        <v>11242</v>
      </c>
      <c r="N6" s="33">
        <v>17543</v>
      </c>
      <c r="O6" s="34">
        <v>20929</v>
      </c>
      <c r="P6" s="35">
        <v>0</v>
      </c>
      <c r="Q6" s="35">
        <v>0</v>
      </c>
      <c r="R6" s="36">
        <v>1</v>
      </c>
      <c r="S6" s="32">
        <v>11242</v>
      </c>
      <c r="T6" s="33">
        <v>17543</v>
      </c>
      <c r="U6" s="34">
        <v>20929</v>
      </c>
      <c r="V6" s="35">
        <v>0</v>
      </c>
      <c r="W6" s="35">
        <v>0</v>
      </c>
      <c r="X6" s="40"/>
      <c r="Y6" s="40"/>
      <c r="Z6" s="40"/>
      <c r="AA6" s="40"/>
      <c r="AB6" s="41"/>
      <c r="AC6" s="41"/>
      <c r="AD6" s="41"/>
      <c r="AE6" s="41"/>
      <c r="AF6" s="36">
        <v>157331</v>
      </c>
      <c r="AG6" s="36">
        <v>11949</v>
      </c>
      <c r="AH6" s="36">
        <v>0</v>
      </c>
      <c r="AI6" s="36">
        <v>0</v>
      </c>
      <c r="AJ6" s="37">
        <v>316202</v>
      </c>
      <c r="AK6" s="37">
        <v>13402</v>
      </c>
      <c r="AL6" s="37">
        <v>63</v>
      </c>
      <c r="AM6" s="37">
        <v>10086</v>
      </c>
      <c r="AN6" s="37">
        <v>72674</v>
      </c>
      <c r="AO6" s="37">
        <v>14252</v>
      </c>
      <c r="AP6" s="37">
        <v>0</v>
      </c>
      <c r="AQ6" s="37">
        <v>0</v>
      </c>
      <c r="AR6" s="37">
        <v>78653</v>
      </c>
      <c r="AS6" s="37">
        <v>14242</v>
      </c>
      <c r="AT6" s="37">
        <v>54</v>
      </c>
      <c r="AU6" s="37">
        <v>10723</v>
      </c>
      <c r="AV6" s="37">
        <v>74972</v>
      </c>
      <c r="AW6" s="37">
        <v>15028</v>
      </c>
      <c r="AX6" s="37">
        <v>64</v>
      </c>
      <c r="AY6" s="37">
        <v>11060</v>
      </c>
      <c r="AZ6" s="37">
        <v>51818</v>
      </c>
      <c r="BA6" s="37">
        <v>15249</v>
      </c>
      <c r="BB6" s="37">
        <v>53</v>
      </c>
      <c r="BC6" s="37">
        <v>10680</v>
      </c>
      <c r="BD6" s="35">
        <v>90313</v>
      </c>
      <c r="BE6" s="35">
        <v>15725</v>
      </c>
      <c r="BF6" s="35">
        <v>236</v>
      </c>
      <c r="BG6" s="35">
        <v>10800</v>
      </c>
      <c r="BH6" s="35">
        <v>56212</v>
      </c>
      <c r="BI6" s="35">
        <v>16009</v>
      </c>
      <c r="BJ6" s="35">
        <v>251</v>
      </c>
      <c r="BK6" s="35">
        <v>11068</v>
      </c>
      <c r="BL6" s="35">
        <v>85364</v>
      </c>
      <c r="BM6" s="35">
        <v>16018</v>
      </c>
      <c r="BN6" s="35">
        <v>171</v>
      </c>
      <c r="BO6" s="35">
        <v>11058</v>
      </c>
      <c r="BP6" s="35">
        <v>276359</v>
      </c>
      <c r="BQ6" s="35">
        <v>16166</v>
      </c>
      <c r="BR6" s="35">
        <v>689</v>
      </c>
      <c r="BS6" s="35">
        <v>10981</v>
      </c>
      <c r="BT6" s="38">
        <f t="shared" si="0"/>
        <v>509595</v>
      </c>
      <c r="BU6" s="38">
        <f t="shared" si="1"/>
        <v>6749767787</v>
      </c>
      <c r="BV6" s="38">
        <f t="shared" si="2"/>
        <v>13245.357169909437</v>
      </c>
      <c r="BW6" s="38">
        <f t="shared" si="3"/>
        <v>13245.357169909437</v>
      </c>
      <c r="BX6" s="35">
        <v>67835</v>
      </c>
      <c r="BY6" s="35">
        <v>17420</v>
      </c>
      <c r="BZ6" s="35">
        <v>169</v>
      </c>
      <c r="CA6" s="35">
        <v>11398</v>
      </c>
    </row>
    <row r="7" spans="1:79">
      <c r="A7" s="29">
        <f t="shared" si="4"/>
        <v>6</v>
      </c>
      <c r="B7" s="30" t="s">
        <v>314</v>
      </c>
      <c r="C7" s="29" t="s">
        <v>315</v>
      </c>
      <c r="D7" s="31" t="s">
        <v>316</v>
      </c>
      <c r="E7" s="31" t="s">
        <v>317</v>
      </c>
      <c r="F7" s="31" t="s">
        <v>340</v>
      </c>
      <c r="G7" s="31" t="s">
        <v>336</v>
      </c>
      <c r="H7" s="31" t="s">
        <v>337</v>
      </c>
      <c r="I7" s="31" t="s">
        <v>321</v>
      </c>
      <c r="J7" s="31" t="s">
        <v>322</v>
      </c>
      <c r="K7" s="31" t="s">
        <v>341</v>
      </c>
      <c r="L7" s="31" t="s">
        <v>339</v>
      </c>
      <c r="M7" s="32">
        <v>16815</v>
      </c>
      <c r="N7" s="33">
        <v>18662</v>
      </c>
      <c r="O7" s="34">
        <v>20929</v>
      </c>
      <c r="P7" s="35">
        <v>0</v>
      </c>
      <c r="Q7" s="35">
        <v>0</v>
      </c>
      <c r="R7" s="36">
        <v>1</v>
      </c>
      <c r="S7" s="32">
        <v>16815</v>
      </c>
      <c r="T7" s="33">
        <v>18662</v>
      </c>
      <c r="U7" s="34">
        <v>20929</v>
      </c>
      <c r="V7" s="35">
        <v>0</v>
      </c>
      <c r="W7" s="35">
        <v>0</v>
      </c>
      <c r="X7" s="36">
        <v>357753</v>
      </c>
      <c r="Y7" s="36">
        <v>11185</v>
      </c>
      <c r="Z7" s="36">
        <v>0</v>
      </c>
      <c r="AA7" s="36">
        <v>0</v>
      </c>
      <c r="AB7" s="37">
        <v>310962</v>
      </c>
      <c r="AC7" s="37">
        <v>11784</v>
      </c>
      <c r="AD7" s="37">
        <v>0</v>
      </c>
      <c r="AE7" s="37">
        <v>0</v>
      </c>
      <c r="AF7" s="36">
        <v>284648</v>
      </c>
      <c r="AG7" s="36">
        <v>12540</v>
      </c>
      <c r="AH7" s="36">
        <v>0</v>
      </c>
      <c r="AI7" s="36">
        <v>0</v>
      </c>
      <c r="AJ7" s="37">
        <v>127781</v>
      </c>
      <c r="AK7" s="37">
        <v>15462</v>
      </c>
      <c r="AL7" s="37">
        <v>0</v>
      </c>
      <c r="AM7" s="37">
        <v>0</v>
      </c>
      <c r="AN7" s="37">
        <v>33874</v>
      </c>
      <c r="AO7" s="37">
        <v>16307</v>
      </c>
      <c r="AP7" s="37">
        <v>0</v>
      </c>
      <c r="AQ7" s="37">
        <v>0</v>
      </c>
      <c r="AR7" s="37">
        <v>28828</v>
      </c>
      <c r="AS7" s="37">
        <v>16607</v>
      </c>
      <c r="AT7" s="37">
        <v>0</v>
      </c>
      <c r="AU7" s="37">
        <v>0</v>
      </c>
      <c r="AV7" s="37">
        <v>31592</v>
      </c>
      <c r="AW7" s="37">
        <v>16384</v>
      </c>
      <c r="AX7" s="37">
        <v>0</v>
      </c>
      <c r="AY7" s="37">
        <v>0</v>
      </c>
      <c r="AZ7" s="37">
        <v>30349</v>
      </c>
      <c r="BA7" s="37">
        <v>17767</v>
      </c>
      <c r="BB7" s="37">
        <v>0</v>
      </c>
      <c r="BC7" s="37">
        <v>0</v>
      </c>
      <c r="BD7" s="35">
        <v>32075</v>
      </c>
      <c r="BE7" s="35">
        <v>17769</v>
      </c>
      <c r="BF7" s="35">
        <v>0</v>
      </c>
      <c r="BG7" s="35">
        <v>0</v>
      </c>
      <c r="BH7" s="35">
        <v>25891</v>
      </c>
      <c r="BI7" s="35">
        <v>18467</v>
      </c>
      <c r="BJ7" s="35">
        <v>0</v>
      </c>
      <c r="BK7" s="35">
        <v>0</v>
      </c>
      <c r="BL7" s="35">
        <v>31778</v>
      </c>
      <c r="BM7" s="35">
        <v>18657</v>
      </c>
      <c r="BN7" s="35">
        <v>0</v>
      </c>
      <c r="BO7" s="35">
        <v>0</v>
      </c>
      <c r="BP7" s="35">
        <v>117825</v>
      </c>
      <c r="BQ7" s="35">
        <v>18375</v>
      </c>
      <c r="BR7" s="35">
        <v>0</v>
      </c>
      <c r="BS7" s="35">
        <v>0</v>
      </c>
      <c r="BT7" s="38">
        <f t="shared" si="0"/>
        <v>207569</v>
      </c>
      <c r="BU7" s="38">
        <f t="shared" si="1"/>
        <v>3236095462</v>
      </c>
      <c r="BV7" s="38">
        <f t="shared" si="2"/>
        <v>15590.456484349783</v>
      </c>
      <c r="BW7" s="38">
        <f t="shared" si="3"/>
        <v>15590.456484349783</v>
      </c>
      <c r="BX7" s="35">
        <v>25106</v>
      </c>
      <c r="BY7" s="35">
        <v>20009</v>
      </c>
      <c r="BZ7" s="35">
        <v>0</v>
      </c>
      <c r="CA7" s="35">
        <v>0</v>
      </c>
    </row>
    <row r="8" spans="1:79">
      <c r="A8" s="29">
        <f t="shared" si="4"/>
        <v>7</v>
      </c>
      <c r="B8" s="30" t="s">
        <v>314</v>
      </c>
      <c r="C8" s="29" t="s">
        <v>315</v>
      </c>
      <c r="D8" s="31" t="s">
        <v>316</v>
      </c>
      <c r="E8" s="31" t="s">
        <v>317</v>
      </c>
      <c r="F8" s="31" t="s">
        <v>342</v>
      </c>
      <c r="G8" s="31" t="s">
        <v>343</v>
      </c>
      <c r="H8" s="31" t="s">
        <v>344</v>
      </c>
      <c r="I8" s="31" t="s">
        <v>345</v>
      </c>
      <c r="J8" s="31" t="s">
        <v>322</v>
      </c>
      <c r="K8" s="31" t="s">
        <v>346</v>
      </c>
      <c r="L8" s="31" t="s">
        <v>339</v>
      </c>
      <c r="M8" s="32">
        <v>0</v>
      </c>
      <c r="N8" s="33">
        <v>0</v>
      </c>
      <c r="O8" s="34">
        <v>0</v>
      </c>
      <c r="P8" s="35">
        <v>0</v>
      </c>
      <c r="Q8" s="35">
        <v>0</v>
      </c>
      <c r="R8" s="36">
        <v>1</v>
      </c>
      <c r="S8" s="32">
        <v>0</v>
      </c>
      <c r="T8" s="33">
        <v>0</v>
      </c>
      <c r="U8" s="34">
        <v>0</v>
      </c>
      <c r="V8" s="35">
        <v>0</v>
      </c>
      <c r="W8" s="35">
        <v>0</v>
      </c>
      <c r="X8" s="36">
        <v>113158</v>
      </c>
      <c r="Y8" s="36">
        <v>10665</v>
      </c>
      <c r="Z8" s="36">
        <v>0</v>
      </c>
      <c r="AA8" s="36">
        <v>0</v>
      </c>
      <c r="AB8" s="37">
        <v>124666</v>
      </c>
      <c r="AC8" s="37">
        <v>11292</v>
      </c>
      <c r="AD8" s="37">
        <v>0</v>
      </c>
      <c r="AE8" s="37">
        <v>0</v>
      </c>
      <c r="AF8" s="36">
        <v>90920</v>
      </c>
      <c r="AG8" s="36">
        <v>11744</v>
      </c>
      <c r="AH8" s="36">
        <v>0</v>
      </c>
      <c r="AI8" s="36">
        <v>0</v>
      </c>
      <c r="AJ8" s="37">
        <v>96</v>
      </c>
      <c r="AK8" s="37">
        <v>12548</v>
      </c>
      <c r="AL8" s="37">
        <v>0</v>
      </c>
      <c r="AM8" s="37">
        <v>0</v>
      </c>
      <c r="AN8" s="37">
        <v>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7">
        <v>0</v>
      </c>
      <c r="AU8" s="37">
        <v>0</v>
      </c>
      <c r="AV8" s="37">
        <v>0</v>
      </c>
      <c r="AW8" s="37">
        <v>0</v>
      </c>
      <c r="AX8" s="37">
        <v>0</v>
      </c>
      <c r="AY8" s="37">
        <v>0</v>
      </c>
      <c r="AZ8" s="37">
        <v>4</v>
      </c>
      <c r="BA8" s="37">
        <v>12726</v>
      </c>
      <c r="BB8" s="37">
        <v>0</v>
      </c>
      <c r="BC8" s="37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8">
        <f t="shared" si="0"/>
        <v>0</v>
      </c>
      <c r="BU8" s="38">
        <f t="shared" si="1"/>
        <v>0</v>
      </c>
      <c r="BV8" s="38" t="e">
        <f t="shared" si="2"/>
        <v>#DIV/0!</v>
      </c>
      <c r="BW8" s="38" t="e">
        <f t="shared" si="3"/>
        <v>#DIV/0!</v>
      </c>
      <c r="BX8" s="35">
        <v>0</v>
      </c>
      <c r="BY8" s="35">
        <v>0</v>
      </c>
      <c r="BZ8" s="35">
        <v>0</v>
      </c>
      <c r="CA8" s="35">
        <v>0</v>
      </c>
    </row>
    <row r="9" spans="1:79">
      <c r="A9" s="29">
        <f t="shared" si="4"/>
        <v>8</v>
      </c>
      <c r="B9" s="30" t="s">
        <v>314</v>
      </c>
      <c r="C9" s="29" t="s">
        <v>315</v>
      </c>
      <c r="D9" s="31" t="s">
        <v>316</v>
      </c>
      <c r="E9" s="31" t="s">
        <v>317</v>
      </c>
      <c r="F9" s="31" t="s">
        <v>347</v>
      </c>
      <c r="G9" s="31" t="s">
        <v>343</v>
      </c>
      <c r="H9" s="31" t="s">
        <v>344</v>
      </c>
      <c r="I9" s="31" t="s">
        <v>345</v>
      </c>
      <c r="J9" s="31" t="s">
        <v>348</v>
      </c>
      <c r="K9" s="31" t="s">
        <v>349</v>
      </c>
      <c r="L9" s="31" t="s">
        <v>339</v>
      </c>
      <c r="M9" s="32">
        <v>16815</v>
      </c>
      <c r="N9" s="33">
        <v>18669</v>
      </c>
      <c r="O9" s="34">
        <v>20769</v>
      </c>
      <c r="P9" s="35">
        <v>0</v>
      </c>
      <c r="Q9" s="35">
        <v>0</v>
      </c>
      <c r="R9" s="36">
        <v>1</v>
      </c>
      <c r="S9" s="32">
        <v>16815</v>
      </c>
      <c r="T9" s="33">
        <v>18669</v>
      </c>
      <c r="U9" s="34">
        <v>20769</v>
      </c>
      <c r="V9" s="35">
        <v>0</v>
      </c>
      <c r="W9" s="35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  <c r="AC9" s="37">
        <v>0</v>
      </c>
      <c r="AD9" s="37">
        <v>0</v>
      </c>
      <c r="AE9" s="37">
        <v>0</v>
      </c>
      <c r="AF9" s="36">
        <v>0</v>
      </c>
      <c r="AG9" s="36">
        <v>0</v>
      </c>
      <c r="AH9" s="36">
        <v>0</v>
      </c>
      <c r="AI9" s="36">
        <v>0</v>
      </c>
      <c r="AJ9" s="37">
        <v>88771</v>
      </c>
      <c r="AK9" s="37">
        <v>15464</v>
      </c>
      <c r="AL9" s="37">
        <v>0</v>
      </c>
      <c r="AM9" s="37">
        <v>0</v>
      </c>
      <c r="AN9" s="37">
        <v>24984</v>
      </c>
      <c r="AO9" s="37">
        <v>16333</v>
      </c>
      <c r="AP9" s="37">
        <v>0</v>
      </c>
      <c r="AQ9" s="37">
        <v>0</v>
      </c>
      <c r="AR9" s="37">
        <v>21584</v>
      </c>
      <c r="AS9" s="37">
        <v>16603</v>
      </c>
      <c r="AT9" s="37">
        <v>0</v>
      </c>
      <c r="AU9" s="37">
        <v>0</v>
      </c>
      <c r="AV9" s="37">
        <v>22660</v>
      </c>
      <c r="AW9" s="37">
        <v>16365</v>
      </c>
      <c r="AX9" s="37">
        <v>0</v>
      </c>
      <c r="AY9" s="37">
        <v>0</v>
      </c>
      <c r="AZ9" s="37">
        <v>22892</v>
      </c>
      <c r="BA9" s="37">
        <v>17735</v>
      </c>
      <c r="BB9" s="37">
        <v>0</v>
      </c>
      <c r="BC9" s="37">
        <v>0</v>
      </c>
      <c r="BD9" s="35">
        <v>24548</v>
      </c>
      <c r="BE9" s="35">
        <v>17768</v>
      </c>
      <c r="BF9" s="35">
        <v>0</v>
      </c>
      <c r="BG9" s="35">
        <v>0</v>
      </c>
      <c r="BH9" s="35">
        <v>21427</v>
      </c>
      <c r="BI9" s="35">
        <v>18455</v>
      </c>
      <c r="BJ9" s="35">
        <v>0</v>
      </c>
      <c r="BK9" s="35">
        <v>0</v>
      </c>
      <c r="BL9" s="35">
        <v>25011</v>
      </c>
      <c r="BM9" s="35">
        <v>18660</v>
      </c>
      <c r="BN9" s="35">
        <v>0</v>
      </c>
      <c r="BO9" s="35">
        <v>0</v>
      </c>
      <c r="BP9" s="35">
        <v>94477</v>
      </c>
      <c r="BQ9" s="35">
        <v>18384</v>
      </c>
      <c r="BR9" s="35">
        <v>0</v>
      </c>
      <c r="BS9" s="35">
        <v>0</v>
      </c>
      <c r="BT9" s="38">
        <f t="shared" si="0"/>
        <v>165463</v>
      </c>
      <c r="BU9" s="38">
        <f t="shared" si="1"/>
        <v>2599048029</v>
      </c>
      <c r="BV9" s="38">
        <f t="shared" si="2"/>
        <v>15707.729395695715</v>
      </c>
      <c r="BW9" s="38">
        <f t="shared" si="3"/>
        <v>15707.729395695715</v>
      </c>
      <c r="BX9" s="35">
        <v>21288</v>
      </c>
      <c r="BY9" s="35">
        <v>20109</v>
      </c>
      <c r="BZ9" s="35">
        <v>0</v>
      </c>
      <c r="CA9" s="35">
        <v>0</v>
      </c>
    </row>
    <row r="10" spans="1:79">
      <c r="A10" s="29">
        <f t="shared" si="4"/>
        <v>9</v>
      </c>
      <c r="B10" s="30" t="s">
        <v>314</v>
      </c>
      <c r="C10" s="29" t="s">
        <v>315</v>
      </c>
      <c r="D10" s="31" t="s">
        <v>316</v>
      </c>
      <c r="E10" s="31" t="s">
        <v>317</v>
      </c>
      <c r="F10" s="31" t="s">
        <v>350</v>
      </c>
      <c r="G10" s="31" t="s">
        <v>343</v>
      </c>
      <c r="H10" s="31" t="s">
        <v>344</v>
      </c>
      <c r="I10" s="31" t="s">
        <v>345</v>
      </c>
      <c r="J10" s="31" t="s">
        <v>322</v>
      </c>
      <c r="K10" s="31" t="s">
        <v>351</v>
      </c>
      <c r="L10" s="31" t="s">
        <v>339</v>
      </c>
      <c r="M10" s="32">
        <v>9990</v>
      </c>
      <c r="N10" s="33">
        <v>17527</v>
      </c>
      <c r="O10" s="34">
        <v>20769</v>
      </c>
      <c r="P10" s="35">
        <v>0</v>
      </c>
      <c r="Q10" s="35">
        <v>0</v>
      </c>
      <c r="R10" s="36">
        <v>1</v>
      </c>
      <c r="S10" s="32">
        <v>9990</v>
      </c>
      <c r="T10" s="33">
        <v>17527</v>
      </c>
      <c r="U10" s="34">
        <v>20769</v>
      </c>
      <c r="V10" s="35">
        <v>0</v>
      </c>
      <c r="W10" s="35">
        <v>0</v>
      </c>
      <c r="X10" s="40"/>
      <c r="Y10" s="40"/>
      <c r="Z10" s="40"/>
      <c r="AA10" s="40"/>
      <c r="AB10" s="41"/>
      <c r="AC10" s="41"/>
      <c r="AD10" s="41"/>
      <c r="AE10" s="41"/>
      <c r="AF10" s="36">
        <v>97166</v>
      </c>
      <c r="AG10" s="36">
        <v>11928</v>
      </c>
      <c r="AH10" s="36">
        <v>0</v>
      </c>
      <c r="AI10" s="36">
        <v>0</v>
      </c>
      <c r="AJ10" s="37">
        <v>201600</v>
      </c>
      <c r="AK10" s="37">
        <v>13382</v>
      </c>
      <c r="AL10" s="37">
        <v>0</v>
      </c>
      <c r="AM10" s="37">
        <v>0</v>
      </c>
      <c r="AN10" s="37">
        <v>48377</v>
      </c>
      <c r="AO10" s="37">
        <v>14246</v>
      </c>
      <c r="AP10" s="37">
        <v>0</v>
      </c>
      <c r="AQ10" s="37">
        <v>0</v>
      </c>
      <c r="AR10" s="37">
        <v>56034</v>
      </c>
      <c r="AS10" s="37">
        <v>14251</v>
      </c>
      <c r="AT10" s="37">
        <v>0</v>
      </c>
      <c r="AU10" s="37">
        <v>0</v>
      </c>
      <c r="AV10" s="37">
        <v>56769</v>
      </c>
      <c r="AW10" s="37">
        <v>15051</v>
      </c>
      <c r="AX10" s="37">
        <v>0</v>
      </c>
      <c r="AY10" s="37">
        <v>0</v>
      </c>
      <c r="AZ10" s="37">
        <v>34983</v>
      </c>
      <c r="BA10" s="37">
        <v>15242</v>
      </c>
      <c r="BB10" s="37">
        <v>0</v>
      </c>
      <c r="BC10" s="37">
        <v>0</v>
      </c>
      <c r="BD10" s="35">
        <v>67260</v>
      </c>
      <c r="BE10" s="35">
        <v>15730</v>
      </c>
      <c r="BF10" s="35">
        <v>0</v>
      </c>
      <c r="BG10" s="35">
        <v>0</v>
      </c>
      <c r="BH10" s="35">
        <v>46709</v>
      </c>
      <c r="BI10" s="35">
        <v>16001</v>
      </c>
      <c r="BJ10" s="35">
        <v>0</v>
      </c>
      <c r="BK10" s="35">
        <v>0</v>
      </c>
      <c r="BL10" s="35">
        <v>62545</v>
      </c>
      <c r="BM10" s="35">
        <v>16011</v>
      </c>
      <c r="BN10" s="35">
        <v>0</v>
      </c>
      <c r="BO10" s="35">
        <v>0</v>
      </c>
      <c r="BP10" s="35">
        <v>210487</v>
      </c>
      <c r="BQ10" s="35">
        <v>16164</v>
      </c>
      <c r="BR10" s="35">
        <v>0</v>
      </c>
      <c r="BS10" s="35">
        <v>0</v>
      </c>
      <c r="BT10" s="38">
        <f t="shared" si="0"/>
        <v>387001</v>
      </c>
      <c r="BU10" s="38">
        <f t="shared" si="1"/>
        <v>5151193562</v>
      </c>
      <c r="BV10" s="38">
        <f t="shared" si="2"/>
        <v>13310.543285417867</v>
      </c>
      <c r="BW10" s="38">
        <f t="shared" si="3"/>
        <v>13310.543285417867</v>
      </c>
      <c r="BX10" s="35">
        <v>55228</v>
      </c>
      <c r="BY10" s="35">
        <v>17456</v>
      </c>
      <c r="BZ10" s="35">
        <v>0</v>
      </c>
      <c r="CA10" s="35">
        <v>0</v>
      </c>
    </row>
    <row r="11" spans="1:79">
      <c r="A11" s="29">
        <f t="shared" si="4"/>
        <v>10</v>
      </c>
      <c r="B11" s="30" t="s">
        <v>314</v>
      </c>
      <c r="C11" s="29" t="s">
        <v>315</v>
      </c>
      <c r="D11" s="31" t="s">
        <v>352</v>
      </c>
      <c r="E11" s="31" t="s">
        <v>353</v>
      </c>
      <c r="F11" s="31" t="s">
        <v>354</v>
      </c>
      <c r="G11" s="31" t="s">
        <v>355</v>
      </c>
      <c r="H11" s="31" t="s">
        <v>356</v>
      </c>
      <c r="I11" s="31" t="s">
        <v>357</v>
      </c>
      <c r="J11" s="31" t="s">
        <v>358</v>
      </c>
      <c r="K11" s="31" t="s">
        <v>359</v>
      </c>
      <c r="L11" s="31" t="s">
        <v>360</v>
      </c>
      <c r="M11" s="32">
        <v>23276</v>
      </c>
      <c r="N11" s="33">
        <v>26621</v>
      </c>
      <c r="O11" s="34">
        <v>26700</v>
      </c>
      <c r="P11" s="39"/>
      <c r="Q11" s="39"/>
      <c r="R11" s="36">
        <v>21</v>
      </c>
      <c r="S11" s="32">
        <v>1108.3809523809523</v>
      </c>
      <c r="T11" s="33">
        <v>1267.6666666666667</v>
      </c>
      <c r="U11" s="34">
        <v>1271.4285714285713</v>
      </c>
      <c r="V11" s="39"/>
      <c r="W11" s="39"/>
      <c r="X11" s="40"/>
      <c r="Y11" s="40"/>
      <c r="Z11" s="40"/>
      <c r="AA11" s="40"/>
      <c r="AB11" s="41"/>
      <c r="AC11" s="41"/>
      <c r="AD11" s="41"/>
      <c r="AE11" s="41"/>
      <c r="AF11" s="40"/>
      <c r="AG11" s="40"/>
      <c r="AH11" s="40"/>
      <c r="AI11" s="40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37">
        <v>102</v>
      </c>
      <c r="BA11" s="37">
        <v>23237</v>
      </c>
      <c r="BB11" s="37">
        <v>0</v>
      </c>
      <c r="BC11" s="37">
        <v>0</v>
      </c>
      <c r="BD11" s="35">
        <v>139</v>
      </c>
      <c r="BE11" s="35">
        <v>23222</v>
      </c>
      <c r="BF11" s="35">
        <v>0</v>
      </c>
      <c r="BG11" s="35">
        <v>0</v>
      </c>
      <c r="BH11" s="35">
        <v>1548</v>
      </c>
      <c r="BI11" s="35">
        <v>26621</v>
      </c>
      <c r="BJ11" s="35">
        <v>0</v>
      </c>
      <c r="BK11" s="35">
        <v>0</v>
      </c>
      <c r="BL11" s="35">
        <v>299</v>
      </c>
      <c r="BM11" s="35">
        <v>25849</v>
      </c>
      <c r="BN11" s="35">
        <v>0</v>
      </c>
      <c r="BO11" s="35">
        <v>0</v>
      </c>
      <c r="BP11" s="35">
        <v>2337</v>
      </c>
      <c r="BQ11" s="35">
        <v>26304</v>
      </c>
      <c r="BR11" s="35">
        <v>0</v>
      </c>
      <c r="BS11" s="35">
        <v>0</v>
      </c>
      <c r="BT11" s="38">
        <f t="shared" si="0"/>
        <v>4323</v>
      </c>
      <c r="BU11" s="38">
        <f t="shared" si="1"/>
        <v>110433968</v>
      </c>
      <c r="BV11" s="38">
        <f t="shared" si="2"/>
        <v>25545.67846402961</v>
      </c>
      <c r="BW11" s="38">
        <f t="shared" si="3"/>
        <v>1216.4608792395052</v>
      </c>
      <c r="BX11" s="35">
        <v>353</v>
      </c>
      <c r="BY11" s="35">
        <v>29248</v>
      </c>
      <c r="BZ11" s="35">
        <v>0</v>
      </c>
      <c r="CA11" s="35">
        <v>0</v>
      </c>
    </row>
    <row r="12" spans="1:79">
      <c r="A12" s="29">
        <f t="shared" si="4"/>
        <v>11</v>
      </c>
      <c r="B12" s="30" t="s">
        <v>314</v>
      </c>
      <c r="C12" s="29" t="s">
        <v>315</v>
      </c>
      <c r="D12" s="31" t="s">
        <v>352</v>
      </c>
      <c r="E12" s="31" t="s">
        <v>353</v>
      </c>
      <c r="F12" s="31" t="s">
        <v>361</v>
      </c>
      <c r="G12" s="31" t="s">
        <v>362</v>
      </c>
      <c r="H12" s="31" t="s">
        <v>363</v>
      </c>
      <c r="I12" s="31" t="s">
        <v>364</v>
      </c>
      <c r="J12" s="31" t="s">
        <v>365</v>
      </c>
      <c r="K12" s="31" t="s">
        <v>359</v>
      </c>
      <c r="L12" s="31" t="s">
        <v>366</v>
      </c>
      <c r="M12" s="32">
        <v>24737</v>
      </c>
      <c r="N12" s="33">
        <v>62193</v>
      </c>
      <c r="O12" s="34">
        <v>71093</v>
      </c>
      <c r="P12" s="35">
        <v>0</v>
      </c>
      <c r="Q12" s="35">
        <v>0</v>
      </c>
      <c r="R12" s="36">
        <v>21</v>
      </c>
      <c r="S12" s="32">
        <v>1177.952380952381</v>
      </c>
      <c r="T12" s="33">
        <v>2961.5714285714284</v>
      </c>
      <c r="U12" s="34">
        <v>3385.3809523809523</v>
      </c>
      <c r="V12" s="35">
        <v>0</v>
      </c>
      <c r="W12" s="35">
        <v>0</v>
      </c>
      <c r="X12" s="42">
        <v>111364</v>
      </c>
      <c r="Y12" s="42">
        <v>45679</v>
      </c>
      <c r="Z12" s="42">
        <v>1550</v>
      </c>
      <c r="AA12" s="42">
        <v>42458</v>
      </c>
      <c r="AB12" s="42">
        <v>93563</v>
      </c>
      <c r="AC12" s="42">
        <v>46007</v>
      </c>
      <c r="AD12" s="42">
        <v>1469</v>
      </c>
      <c r="AE12" s="42">
        <v>42425</v>
      </c>
      <c r="AF12" s="42">
        <v>96687</v>
      </c>
      <c r="AG12" s="42">
        <v>47626</v>
      </c>
      <c r="AH12" s="42">
        <v>1669</v>
      </c>
      <c r="AI12" s="42">
        <v>42428</v>
      </c>
      <c r="AJ12" s="42">
        <v>56239</v>
      </c>
      <c r="AK12" s="42">
        <v>52905</v>
      </c>
      <c r="AL12" s="42">
        <v>10979</v>
      </c>
      <c r="AM12" s="42">
        <v>38822</v>
      </c>
      <c r="AN12" s="42">
        <v>19435</v>
      </c>
      <c r="AO12" s="42">
        <v>55260</v>
      </c>
      <c r="AP12" s="42">
        <v>1405</v>
      </c>
      <c r="AQ12" s="42">
        <v>37173</v>
      </c>
      <c r="AR12" s="42">
        <v>20735</v>
      </c>
      <c r="AS12" s="42">
        <v>56322</v>
      </c>
      <c r="AT12" s="42">
        <v>6432</v>
      </c>
      <c r="AU12" s="42">
        <v>34874</v>
      </c>
      <c r="AV12" s="42">
        <v>20102</v>
      </c>
      <c r="AW12" s="42">
        <v>56186</v>
      </c>
      <c r="AX12" s="42">
        <v>3861</v>
      </c>
      <c r="AY12" s="42">
        <v>35504</v>
      </c>
      <c r="AZ12" s="42">
        <v>20492</v>
      </c>
      <c r="BA12" s="42">
        <v>55936</v>
      </c>
      <c r="BB12" s="42">
        <v>4676</v>
      </c>
      <c r="BC12" s="42">
        <v>35228</v>
      </c>
      <c r="BD12" s="42">
        <v>18079</v>
      </c>
      <c r="BE12" s="42">
        <v>60204</v>
      </c>
      <c r="BF12" s="42">
        <v>10212</v>
      </c>
      <c r="BG12" s="42">
        <v>17941</v>
      </c>
      <c r="BH12" s="42">
        <v>17309</v>
      </c>
      <c r="BI12" s="42">
        <v>62362</v>
      </c>
      <c r="BJ12" s="42">
        <v>8744</v>
      </c>
      <c r="BK12" s="42">
        <v>20604</v>
      </c>
      <c r="BL12" s="42">
        <v>19839</v>
      </c>
      <c r="BM12" s="42">
        <v>62226</v>
      </c>
      <c r="BN12" s="42">
        <v>10502</v>
      </c>
      <c r="BO12" s="42">
        <v>19385</v>
      </c>
      <c r="BP12" s="42">
        <v>71563</v>
      </c>
      <c r="BQ12" s="42">
        <v>61741</v>
      </c>
      <c r="BR12" s="42">
        <v>44895</v>
      </c>
      <c r="BS12" s="42">
        <v>21134</v>
      </c>
      <c r="BT12" s="38">
        <f t="shared" si="0"/>
        <v>201143</v>
      </c>
      <c r="BU12" s="38">
        <f t="shared" si="1"/>
        <v>8248142006</v>
      </c>
      <c r="BV12" s="38">
        <f t="shared" si="2"/>
        <v>41006.358690086156</v>
      </c>
      <c r="BW12" s="38">
        <f t="shared" si="3"/>
        <v>1952.6837471469598</v>
      </c>
      <c r="BX12" s="42">
        <v>17198</v>
      </c>
      <c r="BY12" s="42">
        <v>65370</v>
      </c>
      <c r="BZ12" s="42">
        <v>6279</v>
      </c>
      <c r="CA12" s="42">
        <v>13971</v>
      </c>
    </row>
    <row r="13" spans="1:79">
      <c r="A13" s="29">
        <f t="shared" si="4"/>
        <v>12</v>
      </c>
      <c r="B13" s="30" t="s">
        <v>314</v>
      </c>
      <c r="C13" s="29" t="s">
        <v>315</v>
      </c>
      <c r="D13" s="31" t="s">
        <v>352</v>
      </c>
      <c r="E13" s="31" t="s">
        <v>353</v>
      </c>
      <c r="F13" s="31" t="s">
        <v>367</v>
      </c>
      <c r="G13" s="31" t="s">
        <v>368</v>
      </c>
      <c r="H13" s="31" t="s">
        <v>369</v>
      </c>
      <c r="I13" s="31" t="s">
        <v>370</v>
      </c>
      <c r="J13" s="31" t="s">
        <v>365</v>
      </c>
      <c r="K13" s="31" t="s">
        <v>371</v>
      </c>
      <c r="L13" s="31" t="s">
        <v>366</v>
      </c>
      <c r="M13" s="32">
        <v>41580</v>
      </c>
      <c r="N13" s="33">
        <v>49120</v>
      </c>
      <c r="O13" s="34">
        <v>54257</v>
      </c>
      <c r="P13" s="35">
        <v>0</v>
      </c>
      <c r="Q13" s="35">
        <v>0</v>
      </c>
      <c r="R13" s="36">
        <v>28</v>
      </c>
      <c r="S13" s="32">
        <v>1485</v>
      </c>
      <c r="T13" s="33">
        <v>1754.2857142857142</v>
      </c>
      <c r="U13" s="34">
        <v>1937.75</v>
      </c>
      <c r="V13" s="35">
        <v>0</v>
      </c>
      <c r="W13" s="35">
        <v>0</v>
      </c>
      <c r="X13" s="40"/>
      <c r="Y13" s="40"/>
      <c r="Z13" s="40"/>
      <c r="AA13" s="40"/>
      <c r="AB13" s="37">
        <v>0</v>
      </c>
      <c r="AC13" s="37">
        <v>0</v>
      </c>
      <c r="AD13" s="37">
        <v>0</v>
      </c>
      <c r="AE13" s="37">
        <v>0</v>
      </c>
      <c r="AF13" s="40"/>
      <c r="AG13" s="40"/>
      <c r="AH13" s="40"/>
      <c r="AI13" s="40"/>
      <c r="AJ13" s="37">
        <v>3320</v>
      </c>
      <c r="AK13" s="37">
        <v>41208</v>
      </c>
      <c r="AL13" s="37">
        <v>30</v>
      </c>
      <c r="AM13" s="37">
        <v>41580</v>
      </c>
      <c r="AN13" s="42">
        <v>2481</v>
      </c>
      <c r="AO13" s="42">
        <v>42834</v>
      </c>
      <c r="AP13" s="42">
        <v>10</v>
      </c>
      <c r="AQ13" s="42">
        <v>41580</v>
      </c>
      <c r="AR13" s="42">
        <v>3295</v>
      </c>
      <c r="AS13" s="42">
        <v>43476</v>
      </c>
      <c r="AT13" s="42">
        <v>0</v>
      </c>
      <c r="AU13" s="42">
        <v>0</v>
      </c>
      <c r="AV13" s="42">
        <v>3888</v>
      </c>
      <c r="AW13" s="42">
        <v>43414</v>
      </c>
      <c r="AX13" s="42">
        <v>18</v>
      </c>
      <c r="AY13" s="42">
        <v>41580</v>
      </c>
      <c r="AZ13" s="42">
        <v>4171</v>
      </c>
      <c r="BA13" s="42">
        <v>43318</v>
      </c>
      <c r="BB13" s="42">
        <v>0</v>
      </c>
      <c r="BC13" s="42">
        <v>0</v>
      </c>
      <c r="BD13" s="42">
        <v>3980</v>
      </c>
      <c r="BE13" s="42">
        <v>46742</v>
      </c>
      <c r="BF13" s="42">
        <v>182</v>
      </c>
      <c r="BG13" s="42">
        <v>41580</v>
      </c>
      <c r="BH13" s="42">
        <v>3641</v>
      </c>
      <c r="BI13" s="42">
        <v>49120</v>
      </c>
      <c r="BJ13" s="42">
        <v>23</v>
      </c>
      <c r="BK13" s="42">
        <v>41580</v>
      </c>
      <c r="BL13" s="42">
        <v>5062</v>
      </c>
      <c r="BM13" s="42">
        <v>48916</v>
      </c>
      <c r="BN13" s="42">
        <v>42</v>
      </c>
      <c r="BO13" s="42">
        <v>41580</v>
      </c>
      <c r="BP13" s="42">
        <v>17588</v>
      </c>
      <c r="BQ13" s="42">
        <v>48425</v>
      </c>
      <c r="BR13" s="42">
        <v>338</v>
      </c>
      <c r="BS13" s="42">
        <v>41558</v>
      </c>
      <c r="BT13" s="38">
        <f t="shared" si="0"/>
        <v>30856</v>
      </c>
      <c r="BU13" s="38">
        <f t="shared" si="1"/>
        <v>1302525198</v>
      </c>
      <c r="BV13" s="38">
        <f t="shared" si="2"/>
        <v>42213.028195488725</v>
      </c>
      <c r="BW13" s="38">
        <f t="shared" si="3"/>
        <v>1507.608149838883</v>
      </c>
      <c r="BX13" s="42">
        <v>5392</v>
      </c>
      <c r="BY13" s="42">
        <v>51799</v>
      </c>
      <c r="BZ13" s="42">
        <v>103</v>
      </c>
      <c r="CA13" s="42">
        <v>41752</v>
      </c>
    </row>
    <row r="14" spans="1:79">
      <c r="A14" s="29">
        <f t="shared" si="4"/>
        <v>13</v>
      </c>
      <c r="B14" s="30" t="s">
        <v>314</v>
      </c>
      <c r="C14" s="29" t="s">
        <v>315</v>
      </c>
      <c r="D14" s="31" t="s">
        <v>352</v>
      </c>
      <c r="E14" s="31" t="s">
        <v>353</v>
      </c>
      <c r="F14" s="31" t="s">
        <v>372</v>
      </c>
      <c r="G14" s="31" t="s">
        <v>373</v>
      </c>
      <c r="H14" s="31" t="s">
        <v>374</v>
      </c>
      <c r="I14" s="31" t="s">
        <v>375</v>
      </c>
      <c r="J14" s="31" t="s">
        <v>365</v>
      </c>
      <c r="K14" s="31" t="s">
        <v>376</v>
      </c>
      <c r="L14" s="31" t="s">
        <v>377</v>
      </c>
      <c r="M14" s="32">
        <v>0</v>
      </c>
      <c r="N14" s="33">
        <v>0</v>
      </c>
      <c r="O14" s="34">
        <v>0</v>
      </c>
      <c r="P14" s="35">
        <v>0</v>
      </c>
      <c r="Q14" s="35">
        <v>0</v>
      </c>
      <c r="R14" s="36">
        <v>21</v>
      </c>
      <c r="S14" s="32">
        <v>0</v>
      </c>
      <c r="T14" s="33">
        <v>0</v>
      </c>
      <c r="U14" s="34">
        <v>0</v>
      </c>
      <c r="V14" s="35">
        <v>0</v>
      </c>
      <c r="W14" s="35">
        <v>0</v>
      </c>
      <c r="X14" s="43"/>
      <c r="Y14" s="43"/>
      <c r="Z14" s="43"/>
      <c r="AA14" s="43"/>
      <c r="AB14" s="42">
        <v>1707</v>
      </c>
      <c r="AC14" s="42">
        <v>34330</v>
      </c>
      <c r="AD14" s="42">
        <v>10</v>
      </c>
      <c r="AE14" s="42">
        <v>21000</v>
      </c>
      <c r="AF14" s="42">
        <v>7026</v>
      </c>
      <c r="AG14" s="42">
        <v>34081</v>
      </c>
      <c r="AH14" s="42">
        <v>19696</v>
      </c>
      <c r="AI14" s="42">
        <v>12616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38">
        <f t="shared" si="0"/>
        <v>0</v>
      </c>
      <c r="BU14" s="38">
        <f t="shared" si="1"/>
        <v>0</v>
      </c>
      <c r="BV14" s="38" t="e">
        <f t="shared" si="2"/>
        <v>#DIV/0!</v>
      </c>
      <c r="BW14" s="38" t="e">
        <f t="shared" si="3"/>
        <v>#DIV/0!</v>
      </c>
      <c r="BX14" s="42">
        <v>0</v>
      </c>
      <c r="BY14" s="42">
        <v>0</v>
      </c>
      <c r="BZ14" s="42">
        <v>0</v>
      </c>
      <c r="CA14" s="42">
        <v>0</v>
      </c>
    </row>
    <row r="15" spans="1:79">
      <c r="A15" s="29">
        <f t="shared" si="4"/>
        <v>14</v>
      </c>
      <c r="B15" s="30" t="s">
        <v>314</v>
      </c>
      <c r="C15" s="29" t="s">
        <v>315</v>
      </c>
      <c r="D15" s="31" t="s">
        <v>352</v>
      </c>
      <c r="E15" s="31" t="s">
        <v>353</v>
      </c>
      <c r="F15" s="31" t="s">
        <v>378</v>
      </c>
      <c r="G15" s="31" t="s">
        <v>373</v>
      </c>
      <c r="H15" s="31" t="s">
        <v>374</v>
      </c>
      <c r="I15" s="31" t="s">
        <v>375</v>
      </c>
      <c r="J15" s="31" t="s">
        <v>365</v>
      </c>
      <c r="K15" s="31" t="s">
        <v>376</v>
      </c>
      <c r="L15" s="31" t="s">
        <v>377</v>
      </c>
      <c r="M15" s="32">
        <v>13994</v>
      </c>
      <c r="N15" s="33">
        <v>44077</v>
      </c>
      <c r="O15" s="34">
        <v>53397</v>
      </c>
      <c r="P15" s="35">
        <v>0</v>
      </c>
      <c r="Q15" s="35">
        <v>0</v>
      </c>
      <c r="R15" s="36">
        <v>21</v>
      </c>
      <c r="S15" s="32">
        <v>666.38095238095241</v>
      </c>
      <c r="T15" s="33">
        <v>2098.9047619047619</v>
      </c>
      <c r="U15" s="34">
        <v>2542.7142857142858</v>
      </c>
      <c r="V15" s="35">
        <v>0</v>
      </c>
      <c r="W15" s="35">
        <v>0</v>
      </c>
      <c r="X15" s="40"/>
      <c r="Y15" s="40"/>
      <c r="Z15" s="40"/>
      <c r="AA15" s="40"/>
      <c r="AB15" s="37">
        <v>0</v>
      </c>
      <c r="AC15" s="37">
        <v>0</v>
      </c>
      <c r="AD15" s="37">
        <v>0</v>
      </c>
      <c r="AE15" s="37">
        <v>0</v>
      </c>
      <c r="AF15" s="36">
        <v>0</v>
      </c>
      <c r="AG15" s="36">
        <v>0</v>
      </c>
      <c r="AH15" s="36">
        <v>0</v>
      </c>
      <c r="AI15" s="36">
        <v>0</v>
      </c>
      <c r="AJ15" s="37">
        <v>14346</v>
      </c>
      <c r="AK15" s="37">
        <v>36196</v>
      </c>
      <c r="AL15" s="37">
        <v>23632</v>
      </c>
      <c r="AM15" s="37">
        <v>12865</v>
      </c>
      <c r="AN15" s="37">
        <v>2309</v>
      </c>
      <c r="AO15" s="37">
        <v>38218</v>
      </c>
      <c r="AP15" s="37">
        <v>5888</v>
      </c>
      <c r="AQ15" s="37">
        <v>12648</v>
      </c>
      <c r="AR15" s="37">
        <v>4203</v>
      </c>
      <c r="AS15" s="37">
        <v>38177</v>
      </c>
      <c r="AT15" s="37">
        <v>1030</v>
      </c>
      <c r="AU15" s="37">
        <v>12730</v>
      </c>
      <c r="AV15" s="37">
        <v>3608</v>
      </c>
      <c r="AW15" s="37">
        <v>39403</v>
      </c>
      <c r="AX15" s="37">
        <v>85</v>
      </c>
      <c r="AY15" s="37">
        <v>13260</v>
      </c>
      <c r="AZ15" s="42">
        <v>3596</v>
      </c>
      <c r="BA15" s="42">
        <v>42261</v>
      </c>
      <c r="BB15" s="42">
        <v>3183</v>
      </c>
      <c r="BC15" s="42">
        <v>10011</v>
      </c>
      <c r="BD15" s="35">
        <v>4111</v>
      </c>
      <c r="BE15" s="35">
        <v>42479</v>
      </c>
      <c r="BF15" s="35">
        <v>36</v>
      </c>
      <c r="BG15" s="35">
        <v>15071</v>
      </c>
      <c r="BH15" s="42">
        <v>4627</v>
      </c>
      <c r="BI15" s="42">
        <v>44077</v>
      </c>
      <c r="BJ15" s="42">
        <v>18</v>
      </c>
      <c r="BK15" s="42">
        <v>13994</v>
      </c>
      <c r="BL15" s="42">
        <v>2798</v>
      </c>
      <c r="BM15" s="42">
        <v>44306</v>
      </c>
      <c r="BN15" s="42">
        <v>26</v>
      </c>
      <c r="BO15" s="42">
        <v>13324</v>
      </c>
      <c r="BP15" s="35">
        <v>15060</v>
      </c>
      <c r="BQ15" s="35">
        <v>43699</v>
      </c>
      <c r="BR15" s="35">
        <v>231</v>
      </c>
      <c r="BS15" s="35">
        <v>14281</v>
      </c>
      <c r="BT15" s="38">
        <f t="shared" si="0"/>
        <v>26907</v>
      </c>
      <c r="BU15" s="38">
        <f t="shared" si="1"/>
        <v>990505780</v>
      </c>
      <c r="BV15" s="38">
        <f t="shared" si="2"/>
        <v>36812.19682610473</v>
      </c>
      <c r="BW15" s="38">
        <f t="shared" si="3"/>
        <v>1752.9617536240348</v>
      </c>
      <c r="BX15" s="42">
        <v>2895</v>
      </c>
      <c r="BY15" s="42">
        <v>44249</v>
      </c>
      <c r="BZ15" s="42">
        <v>91</v>
      </c>
      <c r="CA15" s="42">
        <v>12688</v>
      </c>
    </row>
    <row r="16" spans="1:79">
      <c r="A16" s="29">
        <f t="shared" si="4"/>
        <v>15</v>
      </c>
      <c r="B16" s="30" t="s">
        <v>314</v>
      </c>
      <c r="C16" s="29" t="s">
        <v>315</v>
      </c>
      <c r="D16" s="31" t="s">
        <v>352</v>
      </c>
      <c r="E16" s="31" t="s">
        <v>353</v>
      </c>
      <c r="F16" s="31" t="s">
        <v>379</v>
      </c>
      <c r="G16" s="31" t="s">
        <v>380</v>
      </c>
      <c r="H16" s="31" t="s">
        <v>381</v>
      </c>
      <c r="I16" s="31" t="s">
        <v>370</v>
      </c>
      <c r="J16" s="31" t="s">
        <v>365</v>
      </c>
      <c r="K16" s="31" t="s">
        <v>371</v>
      </c>
      <c r="L16" s="31" t="s">
        <v>377</v>
      </c>
      <c r="M16" s="32">
        <v>19196</v>
      </c>
      <c r="N16" s="33">
        <v>41874</v>
      </c>
      <c r="O16" s="34">
        <v>49538</v>
      </c>
      <c r="P16" s="35">
        <v>0</v>
      </c>
      <c r="Q16" s="35">
        <v>0</v>
      </c>
      <c r="R16" s="36">
        <v>28</v>
      </c>
      <c r="S16" s="32">
        <v>685.57142857142856</v>
      </c>
      <c r="T16" s="33">
        <v>1495.5</v>
      </c>
      <c r="U16" s="34">
        <v>1769.2142857142858</v>
      </c>
      <c r="V16" s="35">
        <v>0</v>
      </c>
      <c r="W16" s="35">
        <v>0</v>
      </c>
      <c r="X16" s="43"/>
      <c r="Y16" s="43"/>
      <c r="Z16" s="43"/>
      <c r="AA16" s="43"/>
      <c r="AB16" s="42">
        <v>432</v>
      </c>
      <c r="AC16" s="42">
        <v>35333</v>
      </c>
      <c r="AD16" s="42">
        <v>0</v>
      </c>
      <c r="AE16" s="42">
        <v>0</v>
      </c>
      <c r="AF16" s="42">
        <v>6438</v>
      </c>
      <c r="AG16" s="42">
        <v>34389</v>
      </c>
      <c r="AH16" s="42">
        <v>86</v>
      </c>
      <c r="AI16" s="42">
        <v>22009</v>
      </c>
      <c r="AJ16" s="42">
        <v>10481</v>
      </c>
      <c r="AK16" s="42">
        <v>36458</v>
      </c>
      <c r="AL16" s="42">
        <v>24</v>
      </c>
      <c r="AM16" s="42">
        <v>20567</v>
      </c>
      <c r="AN16" s="42">
        <v>1780</v>
      </c>
      <c r="AO16" s="42">
        <v>38550</v>
      </c>
      <c r="AP16" s="42">
        <v>0</v>
      </c>
      <c r="AQ16" s="42">
        <v>0</v>
      </c>
      <c r="AR16" s="42">
        <v>3055</v>
      </c>
      <c r="AS16" s="42">
        <v>38234</v>
      </c>
      <c r="AT16" s="42">
        <v>37</v>
      </c>
      <c r="AU16" s="42">
        <v>23048</v>
      </c>
      <c r="AV16" s="42">
        <v>2916</v>
      </c>
      <c r="AW16" s="42">
        <v>39473</v>
      </c>
      <c r="AX16" s="42">
        <v>43</v>
      </c>
      <c r="AY16" s="42">
        <v>18029</v>
      </c>
      <c r="AZ16" s="42">
        <v>2516</v>
      </c>
      <c r="BA16" s="42">
        <v>40604</v>
      </c>
      <c r="BB16" s="42">
        <v>22</v>
      </c>
      <c r="BC16" s="42">
        <v>20045</v>
      </c>
      <c r="BD16" s="42">
        <v>3554</v>
      </c>
      <c r="BE16" s="42">
        <v>40296</v>
      </c>
      <c r="BF16" s="42">
        <v>60</v>
      </c>
      <c r="BG16" s="42">
        <v>19453</v>
      </c>
      <c r="BH16" s="42">
        <v>4141</v>
      </c>
      <c r="BI16" s="42">
        <v>41874</v>
      </c>
      <c r="BJ16" s="42">
        <v>52</v>
      </c>
      <c r="BK16" s="42">
        <v>19196</v>
      </c>
      <c r="BL16" s="42">
        <v>2695</v>
      </c>
      <c r="BM16" s="42">
        <v>42145</v>
      </c>
      <c r="BN16" s="42">
        <v>5</v>
      </c>
      <c r="BO16" s="42">
        <v>16240</v>
      </c>
      <c r="BP16" s="42">
        <v>14245</v>
      </c>
      <c r="BQ16" s="42">
        <v>41616</v>
      </c>
      <c r="BR16" s="42">
        <v>134</v>
      </c>
      <c r="BS16" s="42">
        <v>18968</v>
      </c>
      <c r="BT16" s="38">
        <f t="shared" si="0"/>
        <v>24886</v>
      </c>
      <c r="BU16" s="38">
        <f t="shared" si="1"/>
        <v>884633063</v>
      </c>
      <c r="BV16" s="38">
        <f t="shared" si="2"/>
        <v>35547.418749497709</v>
      </c>
      <c r="BW16" s="38">
        <f t="shared" si="3"/>
        <v>1269.5506696249181</v>
      </c>
      <c r="BX16" s="42">
        <v>2549</v>
      </c>
      <c r="BY16" s="42">
        <v>42596</v>
      </c>
      <c r="BZ16" s="42">
        <v>13</v>
      </c>
      <c r="CA16" s="42">
        <v>19511</v>
      </c>
    </row>
    <row r="17" spans="1:79">
      <c r="A17" s="29">
        <f t="shared" si="4"/>
        <v>16</v>
      </c>
      <c r="B17" s="30" t="s">
        <v>314</v>
      </c>
      <c r="C17" s="29" t="s">
        <v>315</v>
      </c>
      <c r="D17" s="31" t="s">
        <v>352</v>
      </c>
      <c r="E17" s="31" t="s">
        <v>353</v>
      </c>
      <c r="F17" s="31" t="s">
        <v>382</v>
      </c>
      <c r="G17" s="31" t="s">
        <v>383</v>
      </c>
      <c r="H17" s="31" t="s">
        <v>384</v>
      </c>
      <c r="I17" s="31" t="s">
        <v>385</v>
      </c>
      <c r="J17" s="31" t="s">
        <v>386</v>
      </c>
      <c r="K17" s="31" t="s">
        <v>387</v>
      </c>
      <c r="L17" s="31" t="s">
        <v>388</v>
      </c>
      <c r="M17" s="32">
        <v>25185</v>
      </c>
      <c r="N17" s="33">
        <v>45997</v>
      </c>
      <c r="O17" s="34">
        <v>51230</v>
      </c>
      <c r="P17" s="35">
        <v>0</v>
      </c>
      <c r="Q17" s="35">
        <v>0</v>
      </c>
      <c r="R17" s="36">
        <v>28</v>
      </c>
      <c r="S17" s="32">
        <v>899.46428571428567</v>
      </c>
      <c r="T17" s="33">
        <v>1642.75</v>
      </c>
      <c r="U17" s="34">
        <v>1829.6428571428571</v>
      </c>
      <c r="V17" s="35">
        <v>0</v>
      </c>
      <c r="W17" s="35">
        <v>0</v>
      </c>
      <c r="X17" s="36">
        <v>31516</v>
      </c>
      <c r="Y17" s="36">
        <v>23821</v>
      </c>
      <c r="Z17" s="36">
        <v>510</v>
      </c>
      <c r="AA17" s="36">
        <v>23065</v>
      </c>
      <c r="AB17" s="37">
        <v>82572</v>
      </c>
      <c r="AC17" s="37">
        <v>26243</v>
      </c>
      <c r="AD17" s="37">
        <v>512</v>
      </c>
      <c r="AE17" s="37">
        <v>21888</v>
      </c>
      <c r="AF17" s="36">
        <v>90774</v>
      </c>
      <c r="AG17" s="36">
        <v>29693</v>
      </c>
      <c r="AH17" s="36">
        <v>180</v>
      </c>
      <c r="AI17" s="36">
        <v>21861</v>
      </c>
      <c r="AJ17" s="37">
        <v>60166</v>
      </c>
      <c r="AK17" s="37">
        <v>35517</v>
      </c>
      <c r="AL17" s="37">
        <v>414</v>
      </c>
      <c r="AM17" s="37">
        <v>23561</v>
      </c>
      <c r="AN17" s="37">
        <v>13970</v>
      </c>
      <c r="AO17" s="37">
        <v>37285</v>
      </c>
      <c r="AP17" s="37">
        <v>236</v>
      </c>
      <c r="AQ17" s="37">
        <v>21312</v>
      </c>
      <c r="AR17" s="37">
        <v>17518</v>
      </c>
      <c r="AS17" s="37">
        <v>38473</v>
      </c>
      <c r="AT17" s="37">
        <v>194</v>
      </c>
      <c r="AU17" s="37">
        <v>21607</v>
      </c>
      <c r="AV17" s="37">
        <v>17897</v>
      </c>
      <c r="AW17" s="37">
        <v>39729</v>
      </c>
      <c r="AX17" s="37">
        <v>334</v>
      </c>
      <c r="AY17" s="37">
        <v>22329</v>
      </c>
      <c r="AZ17" s="42">
        <v>17370</v>
      </c>
      <c r="BA17" s="42">
        <v>40455</v>
      </c>
      <c r="BB17" s="42">
        <v>336</v>
      </c>
      <c r="BC17" s="42">
        <v>28926</v>
      </c>
      <c r="BD17" s="35">
        <v>19987</v>
      </c>
      <c r="BE17" s="35">
        <v>40342</v>
      </c>
      <c r="BF17" s="35">
        <v>339</v>
      </c>
      <c r="BG17" s="35">
        <v>25363</v>
      </c>
      <c r="BH17" s="35">
        <v>18601</v>
      </c>
      <c r="BI17" s="35">
        <v>40356</v>
      </c>
      <c r="BJ17" s="35">
        <v>318</v>
      </c>
      <c r="BK17" s="35">
        <v>23986</v>
      </c>
      <c r="BL17" s="42">
        <v>20849</v>
      </c>
      <c r="BM17" s="42">
        <v>40353</v>
      </c>
      <c r="BN17" s="42">
        <v>371</v>
      </c>
      <c r="BO17" s="42">
        <v>24321</v>
      </c>
      <c r="BP17" s="35">
        <v>76720</v>
      </c>
      <c r="BQ17" s="35">
        <v>41622</v>
      </c>
      <c r="BR17" s="35">
        <v>1414</v>
      </c>
      <c r="BS17" s="35">
        <v>24731</v>
      </c>
      <c r="BT17" s="38">
        <f t="shared" si="0"/>
        <v>138599</v>
      </c>
      <c r="BU17" s="38">
        <f t="shared" si="1"/>
        <v>4845500152</v>
      </c>
      <c r="BV17" s="38">
        <f t="shared" si="2"/>
        <v>34960.570797769105</v>
      </c>
      <c r="BW17" s="38">
        <f t="shared" si="3"/>
        <v>1248.5918142060395</v>
      </c>
      <c r="BX17" s="42">
        <v>17938</v>
      </c>
      <c r="BY17" s="42">
        <v>46476</v>
      </c>
      <c r="BZ17" s="42">
        <v>365</v>
      </c>
      <c r="CA17" s="42">
        <v>24282</v>
      </c>
    </row>
    <row r="18" spans="1:79">
      <c r="A18" s="29">
        <f t="shared" si="4"/>
        <v>17</v>
      </c>
      <c r="B18" s="30" t="s">
        <v>314</v>
      </c>
      <c r="C18" s="29" t="s">
        <v>315</v>
      </c>
      <c r="D18" s="31" t="s">
        <v>389</v>
      </c>
      <c r="E18" s="31" t="s">
        <v>390</v>
      </c>
      <c r="F18" s="31" t="s">
        <v>391</v>
      </c>
      <c r="G18" s="31" t="s">
        <v>392</v>
      </c>
      <c r="H18" s="31" t="s">
        <v>393</v>
      </c>
      <c r="I18" s="31" t="s">
        <v>394</v>
      </c>
      <c r="J18" s="31" t="s">
        <v>395</v>
      </c>
      <c r="K18" s="31" t="s">
        <v>396</v>
      </c>
      <c r="L18" s="31" t="s">
        <v>397</v>
      </c>
      <c r="M18" s="32">
        <v>14868</v>
      </c>
      <c r="N18" s="33">
        <v>41231</v>
      </c>
      <c r="O18" s="34">
        <v>47456</v>
      </c>
      <c r="P18" s="35">
        <v>0</v>
      </c>
      <c r="Q18" s="35">
        <v>0</v>
      </c>
      <c r="R18" s="36">
        <v>28</v>
      </c>
      <c r="S18" s="32">
        <v>531</v>
      </c>
      <c r="T18" s="33">
        <v>1472.5357142857142</v>
      </c>
      <c r="U18" s="34">
        <v>1694.8571428571429</v>
      </c>
      <c r="V18" s="35">
        <v>0</v>
      </c>
      <c r="W18" s="35">
        <v>0</v>
      </c>
      <c r="X18" s="36">
        <v>39203</v>
      </c>
      <c r="Y18" s="36">
        <v>28568</v>
      </c>
      <c r="Z18" s="36">
        <v>1149</v>
      </c>
      <c r="AA18" s="36">
        <v>12571</v>
      </c>
      <c r="AB18" s="37">
        <v>43620</v>
      </c>
      <c r="AC18" s="37">
        <v>29503</v>
      </c>
      <c r="AD18" s="37">
        <v>1348</v>
      </c>
      <c r="AE18" s="37">
        <v>12506</v>
      </c>
      <c r="AF18" s="36">
        <v>51141</v>
      </c>
      <c r="AG18" s="36">
        <v>30026</v>
      </c>
      <c r="AH18" s="36">
        <v>1907</v>
      </c>
      <c r="AI18" s="36">
        <v>12872</v>
      </c>
      <c r="AJ18" s="37">
        <v>56639</v>
      </c>
      <c r="AK18" s="37">
        <v>31177</v>
      </c>
      <c r="AL18" s="37">
        <v>3169</v>
      </c>
      <c r="AM18" s="37">
        <v>13320</v>
      </c>
      <c r="AN18" s="37">
        <v>13608</v>
      </c>
      <c r="AO18" s="37">
        <v>32798</v>
      </c>
      <c r="AP18" s="37">
        <v>814</v>
      </c>
      <c r="AQ18" s="37">
        <v>13847</v>
      </c>
      <c r="AR18" s="37">
        <v>19826</v>
      </c>
      <c r="AS18" s="37">
        <v>32732</v>
      </c>
      <c r="AT18" s="37">
        <v>629</v>
      </c>
      <c r="AU18" s="37">
        <v>13952</v>
      </c>
      <c r="AV18" s="37">
        <v>10879</v>
      </c>
      <c r="AW18" s="37">
        <v>33905</v>
      </c>
      <c r="AX18" s="37">
        <v>440</v>
      </c>
      <c r="AY18" s="37">
        <v>14582</v>
      </c>
      <c r="AZ18" s="37">
        <v>20548</v>
      </c>
      <c r="BA18" s="37">
        <v>34669</v>
      </c>
      <c r="BB18" s="37">
        <v>417</v>
      </c>
      <c r="BC18" s="37">
        <v>13806</v>
      </c>
      <c r="BD18" s="35">
        <v>14572</v>
      </c>
      <c r="BE18" s="35">
        <v>37760</v>
      </c>
      <c r="BF18" s="35">
        <v>229</v>
      </c>
      <c r="BG18" s="35">
        <v>14089</v>
      </c>
      <c r="BH18" s="35">
        <v>12986</v>
      </c>
      <c r="BI18" s="35">
        <v>38153</v>
      </c>
      <c r="BJ18" s="35">
        <v>367</v>
      </c>
      <c r="BK18" s="35">
        <v>14346</v>
      </c>
      <c r="BL18" s="35">
        <v>16549</v>
      </c>
      <c r="BM18" s="35">
        <v>39345</v>
      </c>
      <c r="BN18" s="35">
        <v>644</v>
      </c>
      <c r="BO18" s="35">
        <v>18731</v>
      </c>
      <c r="BP18" s="35">
        <v>58689</v>
      </c>
      <c r="BQ18" s="35">
        <v>39156</v>
      </c>
      <c r="BR18" s="35">
        <v>1650</v>
      </c>
      <c r="BS18" s="35">
        <v>16152</v>
      </c>
      <c r="BT18" s="38">
        <f t="shared" si="0"/>
        <v>105686</v>
      </c>
      <c r="BU18" s="38">
        <f t="shared" si="1"/>
        <v>3491859006</v>
      </c>
      <c r="BV18" s="38">
        <f t="shared" si="2"/>
        <v>33039.939121548741</v>
      </c>
      <c r="BW18" s="38">
        <f t="shared" si="3"/>
        <v>1179.997825769598</v>
      </c>
      <c r="BX18" s="35">
        <v>24397</v>
      </c>
      <c r="BY18" s="35">
        <v>34546</v>
      </c>
      <c r="BZ18" s="35">
        <v>775</v>
      </c>
      <c r="CA18" s="35">
        <v>11869</v>
      </c>
    </row>
    <row r="19" spans="1:79">
      <c r="A19" s="29">
        <f t="shared" si="4"/>
        <v>18</v>
      </c>
      <c r="B19" s="30" t="s">
        <v>314</v>
      </c>
      <c r="C19" s="29" t="s">
        <v>315</v>
      </c>
      <c r="D19" s="31" t="s">
        <v>389</v>
      </c>
      <c r="E19" s="31" t="s">
        <v>390</v>
      </c>
      <c r="F19" s="31" t="s">
        <v>398</v>
      </c>
      <c r="G19" s="31" t="s">
        <v>399</v>
      </c>
      <c r="H19" s="31" t="s">
        <v>400</v>
      </c>
      <c r="I19" s="31" t="s">
        <v>401</v>
      </c>
      <c r="J19" s="31" t="s">
        <v>365</v>
      </c>
      <c r="K19" s="31" t="s">
        <v>371</v>
      </c>
      <c r="L19" s="31" t="s">
        <v>388</v>
      </c>
      <c r="M19" s="32">
        <v>17228</v>
      </c>
      <c r="N19" s="33">
        <v>34834</v>
      </c>
      <c r="O19" s="34">
        <v>40050</v>
      </c>
      <c r="P19" s="35">
        <v>0</v>
      </c>
      <c r="Q19" s="35">
        <v>0</v>
      </c>
      <c r="R19" s="36">
        <v>28</v>
      </c>
      <c r="S19" s="32">
        <v>615.28571428571433</v>
      </c>
      <c r="T19" s="33">
        <v>1244.0714285714287</v>
      </c>
      <c r="U19" s="34">
        <v>1430.3571428571429</v>
      </c>
      <c r="V19" s="35">
        <v>0</v>
      </c>
      <c r="W19" s="35">
        <v>0</v>
      </c>
      <c r="X19" s="36">
        <v>5803</v>
      </c>
      <c r="Y19" s="36">
        <v>26120</v>
      </c>
      <c r="Z19" s="36">
        <v>159</v>
      </c>
      <c r="AA19" s="36">
        <v>19445</v>
      </c>
      <c r="AB19" s="37">
        <v>10522</v>
      </c>
      <c r="AC19" s="37">
        <v>26951</v>
      </c>
      <c r="AD19" s="37">
        <v>74</v>
      </c>
      <c r="AE19" s="37">
        <v>18772</v>
      </c>
      <c r="AF19" s="36">
        <v>11007</v>
      </c>
      <c r="AG19" s="36">
        <v>28885</v>
      </c>
      <c r="AH19" s="36">
        <v>14</v>
      </c>
      <c r="AI19" s="36">
        <v>18888</v>
      </c>
      <c r="AJ19" s="37">
        <v>7321</v>
      </c>
      <c r="AK19" s="37">
        <v>31710</v>
      </c>
      <c r="AL19" s="37">
        <v>4</v>
      </c>
      <c r="AM19" s="37">
        <v>20468</v>
      </c>
      <c r="AN19" s="37">
        <v>1709</v>
      </c>
      <c r="AO19" s="37">
        <v>33320</v>
      </c>
      <c r="AP19" s="37">
        <v>36</v>
      </c>
      <c r="AQ19" s="37">
        <v>20468</v>
      </c>
      <c r="AR19" s="37">
        <v>2203</v>
      </c>
      <c r="AS19" s="37">
        <v>33339</v>
      </c>
      <c r="AT19" s="37">
        <v>0</v>
      </c>
      <c r="AU19" s="37">
        <v>0</v>
      </c>
      <c r="AV19" s="37">
        <v>1982</v>
      </c>
      <c r="AW19" s="37">
        <v>33354</v>
      </c>
      <c r="AX19" s="37">
        <v>2</v>
      </c>
      <c r="AY19" s="37">
        <v>19824</v>
      </c>
      <c r="AZ19" s="37">
        <v>1879</v>
      </c>
      <c r="BA19" s="37">
        <v>33481</v>
      </c>
      <c r="BB19" s="37">
        <v>2</v>
      </c>
      <c r="BC19" s="37">
        <v>18424</v>
      </c>
      <c r="BD19" s="35">
        <v>2180</v>
      </c>
      <c r="BE19" s="35">
        <v>34095</v>
      </c>
      <c r="BF19" s="35">
        <v>0</v>
      </c>
      <c r="BG19" s="35">
        <v>0</v>
      </c>
      <c r="BH19" s="35">
        <v>2460</v>
      </c>
      <c r="BI19" s="35">
        <v>34834</v>
      </c>
      <c r="BJ19" s="35">
        <v>11</v>
      </c>
      <c r="BK19" s="35">
        <v>17228</v>
      </c>
      <c r="BL19" s="35">
        <v>1907</v>
      </c>
      <c r="BM19" s="35">
        <v>35045</v>
      </c>
      <c r="BN19" s="35">
        <v>10</v>
      </c>
      <c r="BO19" s="35">
        <v>22524</v>
      </c>
      <c r="BP19" s="35">
        <v>8420</v>
      </c>
      <c r="BQ19" s="35">
        <v>34732</v>
      </c>
      <c r="BR19" s="35">
        <v>24</v>
      </c>
      <c r="BS19" s="35">
        <v>20377</v>
      </c>
      <c r="BT19" s="38">
        <f t="shared" si="0"/>
        <v>15012</v>
      </c>
      <c r="BU19" s="38">
        <f t="shared" si="1"/>
        <v>445905966</v>
      </c>
      <c r="BV19" s="38">
        <f t="shared" si="2"/>
        <v>29703.301758593127</v>
      </c>
      <c r="BW19" s="38">
        <f t="shared" si="3"/>
        <v>1060.8322056640402</v>
      </c>
      <c r="BX19" s="35">
        <v>2662</v>
      </c>
      <c r="BY19" s="35">
        <v>34820</v>
      </c>
      <c r="BZ19" s="35">
        <v>7</v>
      </c>
      <c r="CA19" s="35">
        <v>18976</v>
      </c>
    </row>
    <row r="20" spans="1:79">
      <c r="A20" s="29">
        <f t="shared" si="4"/>
        <v>19</v>
      </c>
      <c r="B20" s="30" t="s">
        <v>314</v>
      </c>
      <c r="C20" s="29" t="s">
        <v>315</v>
      </c>
      <c r="D20" s="31" t="s">
        <v>402</v>
      </c>
      <c r="E20" s="31" t="s">
        <v>403</v>
      </c>
      <c r="F20" s="31" t="s">
        <v>404</v>
      </c>
      <c r="G20" s="31" t="s">
        <v>405</v>
      </c>
      <c r="H20" s="31" t="s">
        <v>406</v>
      </c>
      <c r="I20" s="31" t="s">
        <v>407</v>
      </c>
      <c r="J20" s="31" t="s">
        <v>358</v>
      </c>
      <c r="K20" s="31" t="s">
        <v>376</v>
      </c>
      <c r="L20" s="31" t="s">
        <v>366</v>
      </c>
      <c r="M20" s="32">
        <v>47624</v>
      </c>
      <c r="N20" s="33">
        <v>49394</v>
      </c>
      <c r="O20" s="34">
        <v>53595</v>
      </c>
      <c r="P20" s="35">
        <v>0</v>
      </c>
      <c r="Q20" s="35">
        <v>0</v>
      </c>
      <c r="R20" s="36">
        <v>21</v>
      </c>
      <c r="S20" s="32">
        <v>2267.8095238095239</v>
      </c>
      <c r="T20" s="33">
        <v>2352.0952380952381</v>
      </c>
      <c r="U20" s="34">
        <v>2552.1428571428573</v>
      </c>
      <c r="V20" s="35">
        <v>0</v>
      </c>
      <c r="W20" s="35">
        <v>0</v>
      </c>
      <c r="X20" s="36">
        <v>7045</v>
      </c>
      <c r="Y20" s="36">
        <v>43949</v>
      </c>
      <c r="Z20" s="36">
        <v>0</v>
      </c>
      <c r="AA20" s="36">
        <v>0</v>
      </c>
      <c r="AB20" s="37">
        <v>2489</v>
      </c>
      <c r="AC20" s="37">
        <v>47624</v>
      </c>
      <c r="AD20" s="37">
        <v>6</v>
      </c>
      <c r="AE20" s="37">
        <v>49394</v>
      </c>
      <c r="AF20" s="36">
        <v>0</v>
      </c>
      <c r="AG20" s="36">
        <v>0</v>
      </c>
      <c r="AH20" s="36">
        <v>0</v>
      </c>
      <c r="AI20" s="36">
        <v>0</v>
      </c>
      <c r="AJ20" s="37">
        <v>0</v>
      </c>
      <c r="AK20" s="37">
        <v>0</v>
      </c>
      <c r="AL20" s="37">
        <v>0</v>
      </c>
      <c r="AM20" s="37">
        <v>0</v>
      </c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39"/>
      <c r="BE20" s="39"/>
      <c r="BF20" s="39"/>
      <c r="BG20" s="39"/>
      <c r="BH20" s="35">
        <v>0</v>
      </c>
      <c r="BI20" s="35">
        <v>0</v>
      </c>
      <c r="BJ20" s="35">
        <v>0</v>
      </c>
      <c r="BK20" s="35">
        <v>0</v>
      </c>
      <c r="BL20" s="39"/>
      <c r="BM20" s="39"/>
      <c r="BN20" s="39"/>
      <c r="BO20" s="39"/>
      <c r="BP20" s="35">
        <v>0</v>
      </c>
      <c r="BQ20" s="35">
        <v>0</v>
      </c>
      <c r="BR20" s="35">
        <v>0</v>
      </c>
      <c r="BS20" s="35">
        <v>0</v>
      </c>
      <c r="BT20" s="38">
        <f t="shared" si="0"/>
        <v>0</v>
      </c>
      <c r="BU20" s="38">
        <f t="shared" si="1"/>
        <v>0</v>
      </c>
      <c r="BV20" s="38" t="e">
        <f t="shared" si="2"/>
        <v>#DIV/0!</v>
      </c>
      <c r="BW20" s="38" t="e">
        <f t="shared" si="3"/>
        <v>#DIV/0!</v>
      </c>
      <c r="BX20" s="39"/>
      <c r="BY20" s="39"/>
      <c r="BZ20" s="39"/>
      <c r="CA20" s="39"/>
    </row>
    <row r="21" spans="1:79">
      <c r="A21" s="29">
        <f t="shared" si="4"/>
        <v>20</v>
      </c>
      <c r="B21" s="30" t="s">
        <v>314</v>
      </c>
      <c r="C21" s="29" t="s">
        <v>315</v>
      </c>
      <c r="D21" s="31" t="s">
        <v>402</v>
      </c>
      <c r="E21" s="31" t="s">
        <v>403</v>
      </c>
      <c r="F21" s="31" t="s">
        <v>408</v>
      </c>
      <c r="G21" s="31" t="s">
        <v>409</v>
      </c>
      <c r="H21" s="31" t="s">
        <v>410</v>
      </c>
      <c r="I21" s="31" t="s">
        <v>411</v>
      </c>
      <c r="J21" s="31" t="s">
        <v>395</v>
      </c>
      <c r="K21" s="31" t="s">
        <v>412</v>
      </c>
      <c r="L21" s="31" t="s">
        <v>397</v>
      </c>
      <c r="M21" s="32">
        <v>39920</v>
      </c>
      <c r="N21" s="33">
        <v>52395</v>
      </c>
      <c r="O21" s="34">
        <v>46808</v>
      </c>
      <c r="P21" s="35">
        <v>0</v>
      </c>
      <c r="Q21" s="35">
        <v>0</v>
      </c>
      <c r="R21" s="36">
        <v>22</v>
      </c>
      <c r="S21" s="32">
        <v>1814.5454545454545</v>
      </c>
      <c r="T21" s="33">
        <v>2381.590909090909</v>
      </c>
      <c r="U21" s="34">
        <v>2127.6363636363635</v>
      </c>
      <c r="V21" s="35">
        <v>0</v>
      </c>
      <c r="W21" s="35">
        <v>0</v>
      </c>
      <c r="X21" s="36">
        <v>4570</v>
      </c>
      <c r="Y21" s="36">
        <v>45378</v>
      </c>
      <c r="Z21" s="36">
        <v>89</v>
      </c>
      <c r="AA21" s="36">
        <v>41368</v>
      </c>
      <c r="AB21" s="37">
        <v>3931</v>
      </c>
      <c r="AC21" s="37">
        <v>46844</v>
      </c>
      <c r="AD21" s="37">
        <v>142</v>
      </c>
      <c r="AE21" s="37">
        <v>43175</v>
      </c>
      <c r="AF21" s="36">
        <v>4914</v>
      </c>
      <c r="AG21" s="36">
        <v>40211</v>
      </c>
      <c r="AH21" s="36">
        <v>38</v>
      </c>
      <c r="AI21" s="36">
        <v>43172</v>
      </c>
      <c r="AJ21" s="37">
        <v>8178</v>
      </c>
      <c r="AK21" s="37">
        <v>39504</v>
      </c>
      <c r="AL21" s="37">
        <v>15</v>
      </c>
      <c r="AM21" s="37">
        <v>33972</v>
      </c>
      <c r="AN21" s="37">
        <v>628</v>
      </c>
      <c r="AO21" s="37">
        <v>53825</v>
      </c>
      <c r="AP21" s="37">
        <v>2</v>
      </c>
      <c r="AQ21" s="37">
        <v>34200</v>
      </c>
      <c r="AR21" s="37">
        <v>646</v>
      </c>
      <c r="AS21" s="37">
        <v>53830</v>
      </c>
      <c r="AT21" s="37">
        <v>0</v>
      </c>
      <c r="AU21" s="37">
        <v>0</v>
      </c>
      <c r="AV21" s="37">
        <v>587</v>
      </c>
      <c r="AW21" s="37">
        <v>55061</v>
      </c>
      <c r="AX21" s="37">
        <v>0</v>
      </c>
      <c r="AY21" s="37">
        <v>0</v>
      </c>
      <c r="AZ21" s="37">
        <v>597</v>
      </c>
      <c r="BA21" s="37">
        <v>56517</v>
      </c>
      <c r="BB21" s="37">
        <v>6</v>
      </c>
      <c r="BC21" s="37">
        <v>37700</v>
      </c>
      <c r="BD21" s="35">
        <v>717</v>
      </c>
      <c r="BE21" s="35">
        <v>56534</v>
      </c>
      <c r="BF21" s="35">
        <v>0</v>
      </c>
      <c r="BG21" s="35">
        <v>0</v>
      </c>
      <c r="BH21" s="35">
        <v>584</v>
      </c>
      <c r="BI21" s="35">
        <v>52395</v>
      </c>
      <c r="BJ21" s="35">
        <v>0</v>
      </c>
      <c r="BK21" s="35">
        <v>0</v>
      </c>
      <c r="BL21" s="35">
        <v>488</v>
      </c>
      <c r="BM21" s="35">
        <v>40473</v>
      </c>
      <c r="BN21" s="35">
        <v>0</v>
      </c>
      <c r="BO21" s="35">
        <v>0</v>
      </c>
      <c r="BP21" s="35">
        <v>1871</v>
      </c>
      <c r="BQ21" s="35">
        <v>50325</v>
      </c>
      <c r="BR21" s="35">
        <v>0</v>
      </c>
      <c r="BS21" s="35">
        <v>0</v>
      </c>
      <c r="BT21" s="38">
        <f t="shared" si="0"/>
        <v>3660</v>
      </c>
      <c r="BU21" s="38">
        <f t="shared" si="1"/>
        <v>144564830</v>
      </c>
      <c r="BV21" s="38">
        <f t="shared" si="2"/>
        <v>39498.587431693988</v>
      </c>
      <c r="BW21" s="38">
        <f t="shared" si="3"/>
        <v>1795.3903378042721</v>
      </c>
      <c r="BX21" s="35">
        <v>0</v>
      </c>
      <c r="BY21" s="35">
        <v>0</v>
      </c>
      <c r="BZ21" s="35">
        <v>0</v>
      </c>
      <c r="CA21" s="35">
        <v>0</v>
      </c>
    </row>
    <row r="22" spans="1:79">
      <c r="A22" s="29">
        <f t="shared" si="4"/>
        <v>21</v>
      </c>
      <c r="B22" s="30" t="s">
        <v>314</v>
      </c>
      <c r="C22" s="29" t="s">
        <v>315</v>
      </c>
      <c r="D22" s="31" t="s">
        <v>402</v>
      </c>
      <c r="E22" s="31" t="s">
        <v>403</v>
      </c>
      <c r="F22" s="31" t="s">
        <v>413</v>
      </c>
      <c r="G22" s="31" t="s">
        <v>414</v>
      </c>
      <c r="H22" s="31" t="s">
        <v>415</v>
      </c>
      <c r="I22" s="31" t="s">
        <v>416</v>
      </c>
      <c r="J22" s="31" t="s">
        <v>365</v>
      </c>
      <c r="K22" s="31" t="s">
        <v>376</v>
      </c>
      <c r="L22" s="31" t="s">
        <v>397</v>
      </c>
      <c r="M22" s="32">
        <v>5023</v>
      </c>
      <c r="N22" s="33">
        <v>10437</v>
      </c>
      <c r="O22" s="34">
        <v>13450</v>
      </c>
      <c r="P22" s="35">
        <v>0</v>
      </c>
      <c r="Q22" s="35">
        <v>0</v>
      </c>
      <c r="R22" s="36">
        <v>21</v>
      </c>
      <c r="S22" s="32">
        <v>239.1904761904762</v>
      </c>
      <c r="T22" s="33">
        <v>497</v>
      </c>
      <c r="U22" s="34">
        <v>640.47619047619048</v>
      </c>
      <c r="V22" s="35">
        <v>0</v>
      </c>
      <c r="W22" s="35">
        <v>0</v>
      </c>
      <c r="X22" s="42">
        <v>14057</v>
      </c>
      <c r="Y22" s="42">
        <v>10508</v>
      </c>
      <c r="Z22" s="42">
        <v>767</v>
      </c>
      <c r="AA22" s="42">
        <v>4824</v>
      </c>
      <c r="AB22" s="42">
        <v>12507</v>
      </c>
      <c r="AC22" s="42">
        <v>11302</v>
      </c>
      <c r="AD22" s="42">
        <v>538</v>
      </c>
      <c r="AE22" s="42">
        <v>4639</v>
      </c>
      <c r="AF22" s="42">
        <v>20954</v>
      </c>
      <c r="AG22" s="42">
        <v>7892</v>
      </c>
      <c r="AH22" s="42">
        <v>571</v>
      </c>
      <c r="AI22" s="42">
        <v>4817</v>
      </c>
      <c r="AJ22" s="42">
        <v>12394</v>
      </c>
      <c r="AK22" s="42">
        <v>10437</v>
      </c>
      <c r="AL22" s="42">
        <v>902</v>
      </c>
      <c r="AM22" s="42">
        <v>5023</v>
      </c>
      <c r="AN22" s="42">
        <v>0</v>
      </c>
      <c r="AO22" s="42">
        <v>0</v>
      </c>
      <c r="AP22" s="42">
        <v>367</v>
      </c>
      <c r="AQ22" s="42">
        <v>5623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312</v>
      </c>
      <c r="BA22" s="42">
        <v>9868</v>
      </c>
      <c r="BB22" s="42">
        <v>40</v>
      </c>
      <c r="BC22" s="42">
        <v>5350</v>
      </c>
      <c r="BD22" s="42">
        <v>101</v>
      </c>
      <c r="BE22" s="42">
        <v>14513</v>
      </c>
      <c r="BF22" s="42">
        <v>0</v>
      </c>
      <c r="BG22" s="42">
        <v>0</v>
      </c>
      <c r="BH22" s="42">
        <v>145</v>
      </c>
      <c r="BI22" s="42">
        <v>14513</v>
      </c>
      <c r="BJ22" s="42">
        <v>670</v>
      </c>
      <c r="BK22" s="42">
        <v>6343</v>
      </c>
      <c r="BL22" s="42">
        <v>471</v>
      </c>
      <c r="BM22" s="42">
        <v>12116</v>
      </c>
      <c r="BN22" s="42">
        <v>0</v>
      </c>
      <c r="BO22" s="42">
        <v>0</v>
      </c>
      <c r="BP22" s="42">
        <v>1058</v>
      </c>
      <c r="BQ22" s="42">
        <v>12830</v>
      </c>
      <c r="BR22" s="42">
        <v>670</v>
      </c>
      <c r="BS22" s="42">
        <v>6343</v>
      </c>
      <c r="BT22" s="38">
        <f t="shared" si="0"/>
        <v>3115</v>
      </c>
      <c r="BU22" s="38">
        <f t="shared" si="1"/>
        <v>29899395</v>
      </c>
      <c r="BV22" s="38">
        <f t="shared" si="2"/>
        <v>9598.5216693418934</v>
      </c>
      <c r="BW22" s="38">
        <f t="shared" si="3"/>
        <v>457.07246044485208</v>
      </c>
      <c r="BX22" s="42">
        <v>252</v>
      </c>
      <c r="BY22" s="42">
        <v>12391</v>
      </c>
      <c r="BZ22" s="42">
        <v>0</v>
      </c>
      <c r="CA22" s="42">
        <v>0</v>
      </c>
    </row>
    <row r="23" spans="1:79">
      <c r="A23" s="29">
        <f t="shared" si="4"/>
        <v>22</v>
      </c>
      <c r="B23" s="30" t="s">
        <v>314</v>
      </c>
      <c r="C23" s="29" t="s">
        <v>315</v>
      </c>
      <c r="D23" s="31" t="s">
        <v>402</v>
      </c>
      <c r="E23" s="31" t="s">
        <v>403</v>
      </c>
      <c r="F23" s="31" t="s">
        <v>417</v>
      </c>
      <c r="G23" s="31" t="s">
        <v>418</v>
      </c>
      <c r="H23" s="31" t="s">
        <v>419</v>
      </c>
      <c r="I23" s="31" t="s">
        <v>420</v>
      </c>
      <c r="J23" s="31" t="s">
        <v>395</v>
      </c>
      <c r="K23" s="31" t="s">
        <v>421</v>
      </c>
      <c r="L23" s="31" t="s">
        <v>397</v>
      </c>
      <c r="M23" s="32">
        <v>35670</v>
      </c>
      <c r="N23" s="33">
        <v>40023</v>
      </c>
      <c r="O23" s="34">
        <v>54646</v>
      </c>
      <c r="P23" s="35">
        <v>0</v>
      </c>
      <c r="Q23" s="35">
        <v>0</v>
      </c>
      <c r="R23" s="36">
        <v>21</v>
      </c>
      <c r="S23" s="32">
        <v>1698.5714285714287</v>
      </c>
      <c r="T23" s="33">
        <v>1905.8571428571429</v>
      </c>
      <c r="U23" s="34">
        <v>2602.1904761904761</v>
      </c>
      <c r="V23" s="35">
        <v>0</v>
      </c>
      <c r="W23" s="35">
        <v>0</v>
      </c>
      <c r="X23" s="42">
        <v>7642</v>
      </c>
      <c r="Y23" s="42">
        <v>38450</v>
      </c>
      <c r="Z23" s="42">
        <v>539</v>
      </c>
      <c r="AA23" s="42">
        <v>15230</v>
      </c>
      <c r="AB23" s="42">
        <v>6712</v>
      </c>
      <c r="AC23" s="42">
        <v>38527</v>
      </c>
      <c r="AD23" s="42">
        <v>473</v>
      </c>
      <c r="AE23" s="42">
        <v>16238</v>
      </c>
      <c r="AF23" s="42">
        <v>6218</v>
      </c>
      <c r="AG23" s="42">
        <v>39372</v>
      </c>
      <c r="AH23" s="42">
        <v>368</v>
      </c>
      <c r="AI23" s="42">
        <v>15564</v>
      </c>
      <c r="AJ23" s="42">
        <v>6172</v>
      </c>
      <c r="AK23" s="42">
        <v>32215</v>
      </c>
      <c r="AL23" s="42">
        <v>800</v>
      </c>
      <c r="AM23" s="42">
        <v>13100</v>
      </c>
      <c r="AN23" s="42">
        <v>893</v>
      </c>
      <c r="AO23" s="42">
        <v>35636</v>
      </c>
      <c r="AP23" s="42">
        <v>0</v>
      </c>
      <c r="AQ23" s="42">
        <v>0</v>
      </c>
      <c r="AR23" s="42">
        <v>2390</v>
      </c>
      <c r="AS23" s="42">
        <v>34160</v>
      </c>
      <c r="AT23" s="42">
        <v>0</v>
      </c>
      <c r="AU23" s="42">
        <v>0</v>
      </c>
      <c r="AV23" s="42">
        <v>1361</v>
      </c>
      <c r="AW23" s="42">
        <v>35816</v>
      </c>
      <c r="AX23" s="42">
        <v>0</v>
      </c>
      <c r="AY23" s="42">
        <v>0</v>
      </c>
      <c r="AZ23" s="42">
        <v>2007</v>
      </c>
      <c r="BA23" s="42">
        <v>36087</v>
      </c>
      <c r="BB23" s="42">
        <v>0</v>
      </c>
      <c r="BC23" s="42">
        <v>0</v>
      </c>
      <c r="BD23" s="42">
        <v>984</v>
      </c>
      <c r="BE23" s="42">
        <v>40023</v>
      </c>
      <c r="BF23" s="42">
        <v>0</v>
      </c>
      <c r="BG23" s="42">
        <v>0</v>
      </c>
      <c r="BH23" s="42">
        <v>291</v>
      </c>
      <c r="BI23" s="42">
        <v>54645</v>
      </c>
      <c r="BJ23" s="42">
        <v>0</v>
      </c>
      <c r="BK23" s="42">
        <v>0</v>
      </c>
      <c r="BL23" s="42">
        <v>109</v>
      </c>
      <c r="BM23" s="42">
        <v>54445</v>
      </c>
      <c r="BN23" s="42">
        <v>0</v>
      </c>
      <c r="BO23" s="42">
        <v>0</v>
      </c>
      <c r="BP23" s="42">
        <v>1621</v>
      </c>
      <c r="BQ23" s="42">
        <v>45755</v>
      </c>
      <c r="BR23" s="42">
        <v>0</v>
      </c>
      <c r="BS23" s="42">
        <v>0</v>
      </c>
      <c r="BT23" s="38">
        <f t="shared" si="0"/>
        <v>3005</v>
      </c>
      <c r="BU23" s="38">
        <f t="shared" si="1"/>
        <v>96046062</v>
      </c>
      <c r="BV23" s="38">
        <f t="shared" si="2"/>
        <v>31962.083860232946</v>
      </c>
      <c r="BW23" s="38">
        <f t="shared" si="3"/>
        <v>1522.0039933444259</v>
      </c>
      <c r="BX23" s="42">
        <v>238</v>
      </c>
      <c r="BY23" s="42">
        <v>55751</v>
      </c>
      <c r="BZ23" s="42">
        <v>0</v>
      </c>
      <c r="CA23" s="42">
        <v>0</v>
      </c>
    </row>
    <row r="24" spans="1:79">
      <c r="A24" s="29">
        <f t="shared" si="4"/>
        <v>23</v>
      </c>
      <c r="B24" s="30" t="s">
        <v>314</v>
      </c>
      <c r="C24" s="29" t="s">
        <v>315</v>
      </c>
      <c r="D24" s="31" t="s">
        <v>402</v>
      </c>
      <c r="E24" s="31" t="s">
        <v>403</v>
      </c>
      <c r="F24" s="31" t="s">
        <v>422</v>
      </c>
      <c r="G24" s="31" t="s">
        <v>418</v>
      </c>
      <c r="H24" s="31" t="s">
        <v>419</v>
      </c>
      <c r="I24" s="31" t="s">
        <v>420</v>
      </c>
      <c r="J24" s="31" t="s">
        <v>395</v>
      </c>
      <c r="K24" s="31" t="s">
        <v>376</v>
      </c>
      <c r="L24" s="31" t="s">
        <v>397</v>
      </c>
      <c r="M24" s="32">
        <v>17106</v>
      </c>
      <c r="N24" s="33">
        <v>43090</v>
      </c>
      <c r="O24" s="34">
        <v>56573</v>
      </c>
      <c r="P24" s="35">
        <v>0</v>
      </c>
      <c r="Q24" s="35">
        <v>0</v>
      </c>
      <c r="R24" s="36">
        <v>21</v>
      </c>
      <c r="S24" s="32">
        <v>814.57142857142856</v>
      </c>
      <c r="T24" s="33">
        <v>2051.9047619047619</v>
      </c>
      <c r="U24" s="34">
        <v>2693.9523809523807</v>
      </c>
      <c r="V24" s="35">
        <v>0</v>
      </c>
      <c r="W24" s="35">
        <v>0</v>
      </c>
      <c r="X24" s="40"/>
      <c r="Y24" s="40"/>
      <c r="Z24" s="40"/>
      <c r="AA24" s="40"/>
      <c r="AB24" s="41"/>
      <c r="AC24" s="41"/>
      <c r="AD24" s="41"/>
      <c r="AE24" s="41"/>
      <c r="AF24" s="36">
        <v>0</v>
      </c>
      <c r="AG24" s="36">
        <v>0</v>
      </c>
      <c r="AH24" s="36">
        <v>0</v>
      </c>
      <c r="AI24" s="36">
        <v>0</v>
      </c>
      <c r="AJ24" s="37">
        <v>4043</v>
      </c>
      <c r="AK24" s="37">
        <v>40417</v>
      </c>
      <c r="AL24" s="37">
        <v>207</v>
      </c>
      <c r="AM24" s="37">
        <v>19871</v>
      </c>
      <c r="AN24" s="37">
        <v>1031</v>
      </c>
      <c r="AO24" s="37">
        <v>41010</v>
      </c>
      <c r="AP24" s="37">
        <v>174</v>
      </c>
      <c r="AQ24" s="37">
        <v>20130</v>
      </c>
      <c r="AR24" s="37">
        <v>1367</v>
      </c>
      <c r="AS24" s="37">
        <v>44276</v>
      </c>
      <c r="AT24" s="37">
        <v>44</v>
      </c>
      <c r="AU24" s="37">
        <v>16380</v>
      </c>
      <c r="AV24" s="37">
        <v>1801</v>
      </c>
      <c r="AW24" s="37">
        <v>44303</v>
      </c>
      <c r="AX24" s="37">
        <v>5</v>
      </c>
      <c r="AY24" s="37">
        <v>21495</v>
      </c>
      <c r="AZ24" s="42">
        <v>1265</v>
      </c>
      <c r="BA24" s="42">
        <v>46074</v>
      </c>
      <c r="BB24" s="42">
        <v>0</v>
      </c>
      <c r="BC24" s="42">
        <v>0</v>
      </c>
      <c r="BD24" s="35">
        <v>1204</v>
      </c>
      <c r="BE24" s="35">
        <v>50466</v>
      </c>
      <c r="BF24" s="35">
        <v>0</v>
      </c>
      <c r="BG24" s="35">
        <v>0</v>
      </c>
      <c r="BH24" s="42">
        <v>2625</v>
      </c>
      <c r="BI24" s="42">
        <v>43090</v>
      </c>
      <c r="BJ24" s="42">
        <v>1084</v>
      </c>
      <c r="BK24" s="42">
        <v>17106</v>
      </c>
      <c r="BL24" s="42">
        <v>2370</v>
      </c>
      <c r="BM24" s="42">
        <v>41317</v>
      </c>
      <c r="BN24" s="42">
        <v>562</v>
      </c>
      <c r="BO24" s="42">
        <v>15605</v>
      </c>
      <c r="BP24" s="35">
        <v>8231</v>
      </c>
      <c r="BQ24" s="35">
        <v>44354</v>
      </c>
      <c r="BR24" s="35">
        <v>1658</v>
      </c>
      <c r="BS24" s="35">
        <v>16635</v>
      </c>
      <c r="BT24" s="38">
        <f t="shared" si="0"/>
        <v>17734</v>
      </c>
      <c r="BU24" s="38">
        <f t="shared" si="1"/>
        <v>631055728</v>
      </c>
      <c r="BV24" s="38">
        <f t="shared" si="2"/>
        <v>35584.5115597158</v>
      </c>
      <c r="BW24" s="38">
        <f t="shared" si="3"/>
        <v>1694.5005504626572</v>
      </c>
      <c r="BX24" s="35">
        <v>2001</v>
      </c>
      <c r="BY24" s="35">
        <v>44090</v>
      </c>
      <c r="BZ24" s="35">
        <v>0</v>
      </c>
      <c r="CA24" s="35">
        <v>0</v>
      </c>
    </row>
    <row r="25" spans="1:79">
      <c r="A25" s="29">
        <f t="shared" si="4"/>
        <v>24</v>
      </c>
      <c r="B25" s="30" t="s">
        <v>314</v>
      </c>
      <c r="C25" s="29" t="s">
        <v>315</v>
      </c>
      <c r="D25" s="31" t="s">
        <v>423</v>
      </c>
      <c r="E25" s="31" t="s">
        <v>424</v>
      </c>
      <c r="F25" s="31" t="s">
        <v>425</v>
      </c>
      <c r="G25" s="31" t="s">
        <v>426</v>
      </c>
      <c r="H25" s="31" t="s">
        <v>427</v>
      </c>
      <c r="I25" s="31" t="s">
        <v>428</v>
      </c>
      <c r="J25" s="31" t="s">
        <v>386</v>
      </c>
      <c r="K25" s="31" t="s">
        <v>429</v>
      </c>
      <c r="L25" s="31" t="s">
        <v>430</v>
      </c>
      <c r="M25" s="32">
        <v>54584</v>
      </c>
      <c r="N25" s="33">
        <v>62019</v>
      </c>
      <c r="O25" s="34">
        <v>72817</v>
      </c>
      <c r="P25" s="35">
        <v>0</v>
      </c>
      <c r="Q25" s="35">
        <v>0</v>
      </c>
      <c r="R25" s="36">
        <v>28</v>
      </c>
      <c r="S25" s="32">
        <v>1949.4285714285713</v>
      </c>
      <c r="T25" s="33">
        <v>2214.9642857142858</v>
      </c>
      <c r="U25" s="34">
        <v>2600.6071428571427</v>
      </c>
      <c r="V25" s="35">
        <v>0</v>
      </c>
      <c r="W25" s="35">
        <v>0</v>
      </c>
      <c r="X25" s="36">
        <v>67195</v>
      </c>
      <c r="Y25" s="36">
        <v>46296</v>
      </c>
      <c r="Z25" s="36">
        <v>567</v>
      </c>
      <c r="AA25" s="36">
        <v>42476</v>
      </c>
      <c r="AB25" s="37">
        <v>94909</v>
      </c>
      <c r="AC25" s="37">
        <v>46582</v>
      </c>
      <c r="AD25" s="37">
        <v>1136</v>
      </c>
      <c r="AE25" s="37">
        <v>43326</v>
      </c>
      <c r="AF25" s="36">
        <v>107061</v>
      </c>
      <c r="AG25" s="36">
        <v>47769</v>
      </c>
      <c r="AH25" s="36">
        <v>1588</v>
      </c>
      <c r="AI25" s="36">
        <v>44156</v>
      </c>
      <c r="AJ25" s="37">
        <v>101222</v>
      </c>
      <c r="AK25" s="37">
        <v>51636</v>
      </c>
      <c r="AL25" s="37">
        <v>2300</v>
      </c>
      <c r="AM25" s="37">
        <v>45103</v>
      </c>
      <c r="AN25" s="37">
        <v>18084</v>
      </c>
      <c r="AO25" s="37">
        <v>56470</v>
      </c>
      <c r="AP25" s="37">
        <v>478</v>
      </c>
      <c r="AQ25" s="37">
        <v>46152</v>
      </c>
      <c r="AR25" s="37">
        <v>29376</v>
      </c>
      <c r="AS25" s="37">
        <v>58888</v>
      </c>
      <c r="AT25" s="37">
        <v>548</v>
      </c>
      <c r="AU25" s="37">
        <v>47677</v>
      </c>
      <c r="AV25" s="37">
        <v>39414</v>
      </c>
      <c r="AW25" s="37">
        <v>57530</v>
      </c>
      <c r="AX25" s="37">
        <v>588</v>
      </c>
      <c r="AY25" s="37">
        <v>48970</v>
      </c>
      <c r="AZ25" s="37">
        <v>36962</v>
      </c>
      <c r="BA25" s="37">
        <v>57801</v>
      </c>
      <c r="BB25" s="37">
        <v>518</v>
      </c>
      <c r="BC25" s="37">
        <v>50595</v>
      </c>
      <c r="BD25" s="35">
        <v>23162</v>
      </c>
      <c r="BE25" s="35">
        <v>58907</v>
      </c>
      <c r="BF25" s="35">
        <v>640</v>
      </c>
      <c r="BG25" s="35">
        <v>50683</v>
      </c>
      <c r="BH25" s="35">
        <v>32873</v>
      </c>
      <c r="BI25" s="35">
        <v>62040</v>
      </c>
      <c r="BJ25" s="35">
        <v>623</v>
      </c>
      <c r="BK25" s="35">
        <v>52454</v>
      </c>
      <c r="BL25" s="35">
        <v>35896</v>
      </c>
      <c r="BM25" s="35">
        <v>62731</v>
      </c>
      <c r="BN25" s="35">
        <v>567</v>
      </c>
      <c r="BO25" s="35">
        <v>53329</v>
      </c>
      <c r="BP25" s="35">
        <v>133961</v>
      </c>
      <c r="BQ25" s="35">
        <v>61677</v>
      </c>
      <c r="BR25" s="35">
        <v>2497</v>
      </c>
      <c r="BS25" s="35">
        <v>52768</v>
      </c>
      <c r="BT25" s="38">
        <f t="shared" si="0"/>
        <v>230219</v>
      </c>
      <c r="BU25" s="38">
        <f t="shared" si="1"/>
        <v>12780742763</v>
      </c>
      <c r="BV25" s="38">
        <f t="shared" si="2"/>
        <v>55515.586302607517</v>
      </c>
      <c r="BW25" s="38">
        <f t="shared" si="3"/>
        <v>1982.6995108074113</v>
      </c>
      <c r="BX25" s="35">
        <v>17900</v>
      </c>
      <c r="BY25" s="35">
        <v>68168</v>
      </c>
      <c r="BZ25" s="35">
        <v>564</v>
      </c>
      <c r="CA25" s="35">
        <v>54724</v>
      </c>
    </row>
    <row r="26" spans="1:79">
      <c r="A26" s="29">
        <f t="shared" si="4"/>
        <v>25</v>
      </c>
      <c r="B26" s="30" t="s">
        <v>314</v>
      </c>
      <c r="C26" s="29" t="s">
        <v>315</v>
      </c>
      <c r="D26" s="31" t="s">
        <v>423</v>
      </c>
      <c r="E26" s="31" t="s">
        <v>424</v>
      </c>
      <c r="F26" s="31" t="s">
        <v>431</v>
      </c>
      <c r="G26" s="31" t="s">
        <v>432</v>
      </c>
      <c r="H26" s="31" t="s">
        <v>433</v>
      </c>
      <c r="I26" s="31" t="s">
        <v>434</v>
      </c>
      <c r="J26" s="31" t="s">
        <v>358</v>
      </c>
      <c r="K26" s="31" t="s">
        <v>371</v>
      </c>
      <c r="L26" s="31" t="s">
        <v>339</v>
      </c>
      <c r="M26" s="32">
        <v>34833</v>
      </c>
      <c r="N26" s="33">
        <v>49555</v>
      </c>
      <c r="O26" s="34">
        <v>47670</v>
      </c>
      <c r="P26" s="35">
        <v>0</v>
      </c>
      <c r="Q26" s="35">
        <v>0</v>
      </c>
      <c r="R26" s="36">
        <v>28</v>
      </c>
      <c r="S26" s="32">
        <v>1244.0357142857142</v>
      </c>
      <c r="T26" s="33">
        <v>1769.8214285714287</v>
      </c>
      <c r="U26" s="34">
        <v>1702.5</v>
      </c>
      <c r="V26" s="35">
        <v>0</v>
      </c>
      <c r="W26" s="35">
        <v>0</v>
      </c>
      <c r="X26" s="43"/>
      <c r="Y26" s="43"/>
      <c r="Z26" s="43"/>
      <c r="AA26" s="43"/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16509</v>
      </c>
      <c r="AK26" s="42">
        <v>39812</v>
      </c>
      <c r="AL26" s="42">
        <v>0</v>
      </c>
      <c r="AM26" s="42">
        <v>0</v>
      </c>
      <c r="AN26" s="42">
        <v>7841</v>
      </c>
      <c r="AO26" s="42">
        <v>41984</v>
      </c>
      <c r="AP26" s="42">
        <v>0</v>
      </c>
      <c r="AQ26" s="42">
        <v>0</v>
      </c>
      <c r="AR26" s="42">
        <v>9137</v>
      </c>
      <c r="AS26" s="42">
        <v>41943</v>
      </c>
      <c r="AT26" s="42">
        <v>0</v>
      </c>
      <c r="AU26" s="42">
        <v>0</v>
      </c>
      <c r="AV26" s="42">
        <v>10512</v>
      </c>
      <c r="AW26" s="42">
        <v>44072</v>
      </c>
      <c r="AX26" s="42">
        <v>0</v>
      </c>
      <c r="AY26" s="42">
        <v>0</v>
      </c>
      <c r="AZ26" s="42">
        <v>10316</v>
      </c>
      <c r="BA26" s="42">
        <v>45140</v>
      </c>
      <c r="BB26" s="42">
        <v>0</v>
      </c>
      <c r="BC26" s="42">
        <v>0</v>
      </c>
      <c r="BD26" s="42">
        <v>12892</v>
      </c>
      <c r="BE26" s="42">
        <v>46341</v>
      </c>
      <c r="BF26" s="42">
        <v>0</v>
      </c>
      <c r="BG26" s="42">
        <v>0</v>
      </c>
      <c r="BH26" s="42">
        <v>15616</v>
      </c>
      <c r="BI26" s="42">
        <v>47206</v>
      </c>
      <c r="BJ26" s="42">
        <v>10</v>
      </c>
      <c r="BK26" s="42">
        <v>29938</v>
      </c>
      <c r="BL26" s="42">
        <v>16206</v>
      </c>
      <c r="BM26" s="42">
        <v>47328</v>
      </c>
      <c r="BN26" s="42">
        <v>76</v>
      </c>
      <c r="BO26" s="42">
        <v>35586</v>
      </c>
      <c r="BP26" s="42">
        <v>58510</v>
      </c>
      <c r="BQ26" s="42">
        <v>47603</v>
      </c>
      <c r="BR26" s="42">
        <v>216</v>
      </c>
      <c r="BS26" s="42">
        <v>34871</v>
      </c>
      <c r="BT26" s="38">
        <f t="shared" si="0"/>
        <v>103526</v>
      </c>
      <c r="BU26" s="38">
        <f t="shared" si="1"/>
        <v>4300013279</v>
      </c>
      <c r="BV26" s="38">
        <f t="shared" si="2"/>
        <v>41535.587958580451</v>
      </c>
      <c r="BW26" s="38">
        <f t="shared" si="3"/>
        <v>1483.4138556635876</v>
      </c>
      <c r="BX26" s="42">
        <v>21385</v>
      </c>
      <c r="BY26" s="42">
        <v>49460</v>
      </c>
      <c r="BZ26" s="42">
        <v>129</v>
      </c>
      <c r="CA26" s="42">
        <v>34572</v>
      </c>
    </row>
    <row r="27" spans="1:79">
      <c r="A27" s="29">
        <f t="shared" si="4"/>
        <v>26</v>
      </c>
      <c r="B27" s="30" t="s">
        <v>314</v>
      </c>
      <c r="C27" s="29" t="s">
        <v>315</v>
      </c>
      <c r="D27" s="31" t="s">
        <v>423</v>
      </c>
      <c r="E27" s="31" t="s">
        <v>424</v>
      </c>
      <c r="F27" s="31" t="s">
        <v>435</v>
      </c>
      <c r="G27" s="31" t="s">
        <v>436</v>
      </c>
      <c r="H27" s="31" t="s">
        <v>437</v>
      </c>
      <c r="I27" s="31" t="s">
        <v>438</v>
      </c>
      <c r="J27" s="31" t="s">
        <v>365</v>
      </c>
      <c r="K27" s="31" t="s">
        <v>371</v>
      </c>
      <c r="L27" s="31" t="s">
        <v>339</v>
      </c>
      <c r="M27" s="32">
        <v>50988</v>
      </c>
      <c r="N27" s="33">
        <v>64089</v>
      </c>
      <c r="O27" s="34">
        <v>82160</v>
      </c>
      <c r="P27" s="35">
        <v>0</v>
      </c>
      <c r="Q27" s="35">
        <v>0</v>
      </c>
      <c r="R27" s="36">
        <v>28</v>
      </c>
      <c r="S27" s="32">
        <v>1821</v>
      </c>
      <c r="T27" s="33">
        <v>2288.8928571428573</v>
      </c>
      <c r="U27" s="34">
        <v>2934.2857142857142</v>
      </c>
      <c r="V27" s="35">
        <v>0</v>
      </c>
      <c r="W27" s="35">
        <v>0</v>
      </c>
      <c r="X27" s="40"/>
      <c r="Y27" s="40"/>
      <c r="Z27" s="40"/>
      <c r="AA27" s="40"/>
      <c r="AB27" s="41"/>
      <c r="AC27" s="41"/>
      <c r="AD27" s="41"/>
      <c r="AE27" s="41"/>
      <c r="AF27" s="40"/>
      <c r="AG27" s="40"/>
      <c r="AH27" s="40"/>
      <c r="AI27" s="40"/>
      <c r="AJ27" s="41"/>
      <c r="AK27" s="41"/>
      <c r="AL27" s="41"/>
      <c r="AM27" s="41"/>
      <c r="AN27" s="37">
        <v>0</v>
      </c>
      <c r="AO27" s="37">
        <v>0</v>
      </c>
      <c r="AP27" s="37">
        <v>0</v>
      </c>
      <c r="AQ27" s="37">
        <v>0</v>
      </c>
      <c r="AR27" s="37">
        <v>56</v>
      </c>
      <c r="AS27" s="37">
        <v>60000</v>
      </c>
      <c r="AT27" s="37">
        <v>0</v>
      </c>
      <c r="AU27" s="37">
        <v>0</v>
      </c>
      <c r="AV27" s="37">
        <v>1722</v>
      </c>
      <c r="AW27" s="37">
        <v>58132</v>
      </c>
      <c r="AX27" s="37">
        <v>0</v>
      </c>
      <c r="AY27" s="37">
        <v>0</v>
      </c>
      <c r="AZ27" s="37">
        <v>266</v>
      </c>
      <c r="BA27" s="37">
        <v>60000</v>
      </c>
      <c r="BB27" s="37">
        <v>0</v>
      </c>
      <c r="BC27" s="37">
        <v>0</v>
      </c>
      <c r="BD27" s="35">
        <v>623</v>
      </c>
      <c r="BE27" s="35">
        <v>64089</v>
      </c>
      <c r="BF27" s="35">
        <v>0</v>
      </c>
      <c r="BG27" s="35">
        <v>0</v>
      </c>
      <c r="BH27" s="35">
        <v>1108</v>
      </c>
      <c r="BI27" s="35">
        <v>64980</v>
      </c>
      <c r="BJ27" s="35">
        <v>0</v>
      </c>
      <c r="BK27" s="35">
        <v>0</v>
      </c>
      <c r="BL27" s="35">
        <v>2066</v>
      </c>
      <c r="BM27" s="35">
        <v>64756</v>
      </c>
      <c r="BN27" s="35">
        <v>0</v>
      </c>
      <c r="BO27" s="35">
        <v>0</v>
      </c>
      <c r="BP27" s="35">
        <v>5401</v>
      </c>
      <c r="BQ27" s="35">
        <v>66371</v>
      </c>
      <c r="BR27" s="35">
        <v>0</v>
      </c>
      <c r="BS27" s="35">
        <v>0</v>
      </c>
      <c r="BT27" s="38">
        <f t="shared" si="0"/>
        <v>9198</v>
      </c>
      <c r="BU27" s="38">
        <f t="shared" si="1"/>
        <v>564318219</v>
      </c>
      <c r="BV27" s="38">
        <f t="shared" si="2"/>
        <v>61352.274298760603</v>
      </c>
      <c r="BW27" s="38">
        <f t="shared" si="3"/>
        <v>2191.1526535271646</v>
      </c>
      <c r="BX27" s="35">
        <v>2368</v>
      </c>
      <c r="BY27" s="35">
        <v>70195</v>
      </c>
      <c r="BZ27" s="35">
        <v>0</v>
      </c>
      <c r="CA27" s="35">
        <v>0</v>
      </c>
    </row>
    <row r="28" spans="1:79">
      <c r="A28" s="29">
        <f t="shared" si="4"/>
        <v>27</v>
      </c>
      <c r="B28" s="30" t="s">
        <v>314</v>
      </c>
      <c r="C28" s="29" t="s">
        <v>314</v>
      </c>
      <c r="D28" s="31" t="s">
        <v>169</v>
      </c>
      <c r="E28" s="31" t="s">
        <v>439</v>
      </c>
      <c r="F28" s="31" t="s">
        <v>440</v>
      </c>
      <c r="G28" s="31" t="s">
        <v>441</v>
      </c>
      <c r="H28" s="31" t="s">
        <v>442</v>
      </c>
      <c r="I28" s="31" t="s">
        <v>443</v>
      </c>
      <c r="J28" s="31" t="s">
        <v>386</v>
      </c>
      <c r="K28" s="31" t="s">
        <v>444</v>
      </c>
      <c r="L28" s="31" t="s">
        <v>360</v>
      </c>
      <c r="M28" s="32">
        <v>28988</v>
      </c>
      <c r="N28" s="33">
        <v>29440</v>
      </c>
      <c r="O28" s="34">
        <v>30645</v>
      </c>
      <c r="P28" s="39"/>
      <c r="Q28" s="39"/>
      <c r="R28" s="36">
        <v>21</v>
      </c>
      <c r="S28" s="32">
        <v>1380.3809523809523</v>
      </c>
      <c r="T28" s="33">
        <v>1401.9047619047619</v>
      </c>
      <c r="U28" s="34">
        <v>1459.2857142857142</v>
      </c>
      <c r="V28" s="39"/>
      <c r="W28" s="39"/>
      <c r="X28" s="40"/>
      <c r="Y28" s="40"/>
      <c r="Z28" s="40"/>
      <c r="AA28" s="40"/>
      <c r="AB28" s="41"/>
      <c r="AC28" s="41"/>
      <c r="AD28" s="41"/>
      <c r="AE28" s="41"/>
      <c r="AF28" s="40"/>
      <c r="AG28" s="40"/>
      <c r="AH28" s="40"/>
      <c r="AI28" s="40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37">
        <v>0</v>
      </c>
      <c r="BA28" s="37">
        <v>0</v>
      </c>
      <c r="BB28" s="37">
        <v>0</v>
      </c>
      <c r="BC28" s="37">
        <v>0</v>
      </c>
      <c r="BD28" s="35">
        <v>469</v>
      </c>
      <c r="BE28" s="35">
        <v>28012</v>
      </c>
      <c r="BF28" s="35">
        <v>0</v>
      </c>
      <c r="BG28" s="35">
        <v>0</v>
      </c>
      <c r="BH28" s="35">
        <v>3578</v>
      </c>
      <c r="BI28" s="35">
        <v>29440</v>
      </c>
      <c r="BJ28" s="35">
        <v>0</v>
      </c>
      <c r="BK28" s="35">
        <v>0</v>
      </c>
      <c r="BL28" s="35">
        <v>1214</v>
      </c>
      <c r="BM28" s="35">
        <v>30723</v>
      </c>
      <c r="BN28" s="35">
        <v>0</v>
      </c>
      <c r="BO28" s="35">
        <v>0</v>
      </c>
      <c r="BP28" s="35">
        <v>6928</v>
      </c>
      <c r="BQ28" s="35">
        <v>30292</v>
      </c>
      <c r="BR28" s="35">
        <v>0</v>
      </c>
      <c r="BS28" s="35">
        <v>0</v>
      </c>
      <c r="BT28" s="38">
        <f t="shared" si="0"/>
        <v>12189</v>
      </c>
      <c r="BU28" s="38">
        <f t="shared" si="1"/>
        <v>352525499</v>
      </c>
      <c r="BV28" s="38">
        <f t="shared" si="2"/>
        <v>28921.609566002135</v>
      </c>
      <c r="BW28" s="38">
        <f t="shared" si="3"/>
        <v>1377.2195031429587</v>
      </c>
      <c r="BX28" s="35">
        <v>1689</v>
      </c>
      <c r="BY28" s="35">
        <v>35215</v>
      </c>
      <c r="BZ28" s="35">
        <v>0</v>
      </c>
      <c r="CA28" s="35">
        <v>0</v>
      </c>
    </row>
    <row r="29" spans="1:79">
      <c r="A29" s="29">
        <f t="shared" si="4"/>
        <v>28</v>
      </c>
      <c r="B29" s="30" t="s">
        <v>314</v>
      </c>
      <c r="C29" s="29" t="s">
        <v>314</v>
      </c>
      <c r="D29" s="31" t="s">
        <v>169</v>
      </c>
      <c r="E29" s="31" t="s">
        <v>439</v>
      </c>
      <c r="F29" s="31" t="s">
        <v>445</v>
      </c>
      <c r="G29" s="31" t="s">
        <v>446</v>
      </c>
      <c r="H29" s="31" t="s">
        <v>447</v>
      </c>
      <c r="I29" s="31" t="s">
        <v>443</v>
      </c>
      <c r="J29" s="31" t="s">
        <v>386</v>
      </c>
      <c r="K29" s="31" t="s">
        <v>444</v>
      </c>
      <c r="L29" s="31" t="s">
        <v>448</v>
      </c>
      <c r="M29" s="32">
        <v>43680</v>
      </c>
      <c r="N29" s="33">
        <v>46024</v>
      </c>
      <c r="O29" s="34">
        <v>46301</v>
      </c>
      <c r="P29" s="39"/>
      <c r="Q29" s="39"/>
      <c r="R29" s="36">
        <v>21</v>
      </c>
      <c r="S29" s="32">
        <v>2080</v>
      </c>
      <c r="T29" s="33">
        <v>2191.6190476190477</v>
      </c>
      <c r="U29" s="34">
        <v>2204.8095238095239</v>
      </c>
      <c r="V29" s="39"/>
      <c r="W29" s="39"/>
      <c r="X29" s="40"/>
      <c r="Y29" s="40"/>
      <c r="Z29" s="40"/>
      <c r="AA29" s="40"/>
      <c r="AB29" s="41"/>
      <c r="AC29" s="41"/>
      <c r="AD29" s="41"/>
      <c r="AE29" s="41"/>
      <c r="AF29" s="40"/>
      <c r="AG29" s="40"/>
      <c r="AH29" s="40"/>
      <c r="AI29" s="40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35">
        <v>1011</v>
      </c>
      <c r="BE29" s="35">
        <v>45679</v>
      </c>
      <c r="BF29" s="35">
        <v>0</v>
      </c>
      <c r="BG29" s="35">
        <v>0</v>
      </c>
      <c r="BH29" s="35">
        <v>1390</v>
      </c>
      <c r="BI29" s="35">
        <v>46024</v>
      </c>
      <c r="BJ29" s="35">
        <v>0</v>
      </c>
      <c r="BK29" s="35">
        <v>0</v>
      </c>
      <c r="BL29" s="35">
        <v>911</v>
      </c>
      <c r="BM29" s="35">
        <v>45594</v>
      </c>
      <c r="BN29" s="35">
        <v>0</v>
      </c>
      <c r="BO29" s="35">
        <v>0</v>
      </c>
      <c r="BP29" s="35">
        <v>3647</v>
      </c>
      <c r="BQ29" s="35">
        <v>45808</v>
      </c>
      <c r="BR29" s="35">
        <v>0</v>
      </c>
      <c r="BS29" s="35">
        <v>0</v>
      </c>
      <c r="BT29" s="38">
        <f t="shared" si="0"/>
        <v>6959</v>
      </c>
      <c r="BU29" s="38">
        <f t="shared" si="1"/>
        <v>272617960</v>
      </c>
      <c r="BV29" s="38">
        <f t="shared" si="2"/>
        <v>39174.875700531687</v>
      </c>
      <c r="BW29" s="38">
        <f t="shared" si="3"/>
        <v>1865.4702714538898</v>
      </c>
      <c r="BX29" s="35">
        <v>688</v>
      </c>
      <c r="BY29" s="35">
        <v>45961</v>
      </c>
      <c r="BZ29" s="35">
        <v>0</v>
      </c>
      <c r="CA29" s="35">
        <v>0</v>
      </c>
    </row>
    <row r="30" spans="1:79">
      <c r="A30" s="29">
        <f t="shared" si="4"/>
        <v>29</v>
      </c>
      <c r="B30" s="30" t="s">
        <v>314</v>
      </c>
      <c r="C30" s="29" t="s">
        <v>314</v>
      </c>
      <c r="D30" s="31" t="s">
        <v>169</v>
      </c>
      <c r="E30" s="31" t="s">
        <v>439</v>
      </c>
      <c r="F30" s="31" t="s">
        <v>449</v>
      </c>
      <c r="G30" s="31" t="s">
        <v>450</v>
      </c>
      <c r="H30" s="31" t="s">
        <v>451</v>
      </c>
      <c r="I30" s="31" t="s">
        <v>452</v>
      </c>
      <c r="J30" s="31" t="s">
        <v>358</v>
      </c>
      <c r="K30" s="31" t="s">
        <v>376</v>
      </c>
      <c r="L30" s="31" t="s">
        <v>366</v>
      </c>
      <c r="M30" s="32">
        <v>42731</v>
      </c>
      <c r="N30" s="33">
        <v>59814</v>
      </c>
      <c r="O30" s="34">
        <v>70294</v>
      </c>
      <c r="P30" s="35">
        <v>0</v>
      </c>
      <c r="Q30" s="35">
        <v>0</v>
      </c>
      <c r="R30" s="36">
        <v>21</v>
      </c>
      <c r="S30" s="32">
        <v>2034.8095238095239</v>
      </c>
      <c r="T30" s="33">
        <v>2848.2857142857142</v>
      </c>
      <c r="U30" s="34">
        <v>3347.3333333333335</v>
      </c>
      <c r="V30" s="35">
        <v>0</v>
      </c>
      <c r="W30" s="35">
        <v>0</v>
      </c>
      <c r="X30" s="36">
        <v>47290</v>
      </c>
      <c r="Y30" s="36">
        <v>47023</v>
      </c>
      <c r="Z30" s="36">
        <v>1029</v>
      </c>
      <c r="AA30" s="36">
        <v>42371</v>
      </c>
      <c r="AB30" s="37">
        <v>27062</v>
      </c>
      <c r="AC30" s="37">
        <v>48151</v>
      </c>
      <c r="AD30" s="37">
        <v>669</v>
      </c>
      <c r="AE30" s="37">
        <v>42408</v>
      </c>
      <c r="AF30" s="36">
        <v>29569</v>
      </c>
      <c r="AG30" s="36">
        <v>49570</v>
      </c>
      <c r="AH30" s="36">
        <v>668</v>
      </c>
      <c r="AI30" s="36">
        <v>42661</v>
      </c>
      <c r="AJ30" s="37">
        <v>25566</v>
      </c>
      <c r="AK30" s="37">
        <v>52637</v>
      </c>
      <c r="AL30" s="37">
        <v>1299</v>
      </c>
      <c r="AM30" s="37">
        <v>45977</v>
      </c>
      <c r="AN30" s="37">
        <v>8796</v>
      </c>
      <c r="AO30" s="37">
        <v>53769</v>
      </c>
      <c r="AP30" s="37">
        <v>110</v>
      </c>
      <c r="AQ30" s="37">
        <v>46467</v>
      </c>
      <c r="AR30" s="37">
        <v>8914</v>
      </c>
      <c r="AS30" s="37">
        <v>55039</v>
      </c>
      <c r="AT30" s="37">
        <v>148</v>
      </c>
      <c r="AU30" s="37">
        <v>47787</v>
      </c>
      <c r="AV30" s="37">
        <v>9994</v>
      </c>
      <c r="AW30" s="37">
        <v>54935</v>
      </c>
      <c r="AX30" s="37">
        <v>142</v>
      </c>
      <c r="AY30" s="37">
        <v>47823</v>
      </c>
      <c r="AZ30" s="37">
        <v>8861</v>
      </c>
      <c r="BA30" s="37">
        <v>54649</v>
      </c>
      <c r="BB30" s="37">
        <v>227</v>
      </c>
      <c r="BC30" s="37">
        <v>44974</v>
      </c>
      <c r="BD30" s="35">
        <v>8553</v>
      </c>
      <c r="BE30" s="35">
        <v>58299</v>
      </c>
      <c r="BF30" s="35">
        <v>283</v>
      </c>
      <c r="BG30" s="35">
        <v>33588</v>
      </c>
      <c r="BH30" s="35">
        <v>7898</v>
      </c>
      <c r="BI30" s="35">
        <v>60024</v>
      </c>
      <c r="BJ30" s="35">
        <v>228</v>
      </c>
      <c r="BK30" s="35">
        <v>42180</v>
      </c>
      <c r="BL30" s="35">
        <v>8910</v>
      </c>
      <c r="BM30" s="35">
        <v>59809</v>
      </c>
      <c r="BN30" s="35">
        <v>338</v>
      </c>
      <c r="BO30" s="35">
        <v>41616</v>
      </c>
      <c r="BP30" s="35">
        <v>33602</v>
      </c>
      <c r="BQ30" s="35">
        <v>59476</v>
      </c>
      <c r="BR30" s="35">
        <v>1373</v>
      </c>
      <c r="BS30" s="35">
        <v>40480</v>
      </c>
      <c r="BT30" s="38">
        <f t="shared" si="0"/>
        <v>61185</v>
      </c>
      <c r="BU30" s="38">
        <f t="shared" si="1"/>
        <v>3094314838</v>
      </c>
      <c r="BV30" s="38">
        <f t="shared" si="2"/>
        <v>50573.09533382365</v>
      </c>
      <c r="BW30" s="38">
        <f t="shared" si="3"/>
        <v>2408.2426349439834</v>
      </c>
      <c r="BX30" s="35">
        <v>7374</v>
      </c>
      <c r="BY30" s="35">
        <v>62622</v>
      </c>
      <c r="BZ30" s="35">
        <v>299</v>
      </c>
      <c r="CA30" s="35">
        <v>36253</v>
      </c>
    </row>
    <row r="31" spans="1:79">
      <c r="A31" s="29">
        <f t="shared" si="4"/>
        <v>30</v>
      </c>
      <c r="B31" s="30" t="s">
        <v>314</v>
      </c>
      <c r="C31" s="29" t="s">
        <v>314</v>
      </c>
      <c r="D31" s="31" t="s">
        <v>169</v>
      </c>
      <c r="E31" s="31" t="s">
        <v>439</v>
      </c>
      <c r="F31" s="31" t="s">
        <v>453</v>
      </c>
      <c r="G31" s="31" t="s">
        <v>454</v>
      </c>
      <c r="H31" s="31" t="s">
        <v>455</v>
      </c>
      <c r="I31" s="31" t="s">
        <v>452</v>
      </c>
      <c r="J31" s="31" t="s">
        <v>365</v>
      </c>
      <c r="K31" s="31" t="s">
        <v>376</v>
      </c>
      <c r="L31" s="31" t="s">
        <v>339</v>
      </c>
      <c r="M31" s="32">
        <v>28061</v>
      </c>
      <c r="N31" s="33">
        <v>51805</v>
      </c>
      <c r="O31" s="34">
        <v>55255</v>
      </c>
      <c r="P31" s="35">
        <v>0</v>
      </c>
      <c r="Q31" s="35">
        <v>0</v>
      </c>
      <c r="R31" s="36">
        <v>21</v>
      </c>
      <c r="S31" s="32">
        <v>1336.2380952380952</v>
      </c>
      <c r="T31" s="33">
        <v>2466.9047619047619</v>
      </c>
      <c r="U31" s="34">
        <v>2631.1904761904761</v>
      </c>
      <c r="V31" s="35">
        <v>0</v>
      </c>
      <c r="W31" s="35">
        <v>0</v>
      </c>
      <c r="X31" s="36">
        <v>101642</v>
      </c>
      <c r="Y31" s="36">
        <v>38461</v>
      </c>
      <c r="Z31" s="36">
        <v>0</v>
      </c>
      <c r="AA31" s="36">
        <v>0</v>
      </c>
      <c r="AB31" s="37">
        <v>189050</v>
      </c>
      <c r="AC31" s="37">
        <v>38704</v>
      </c>
      <c r="AD31" s="37">
        <v>0</v>
      </c>
      <c r="AE31" s="37">
        <v>0</v>
      </c>
      <c r="AF31" s="36">
        <v>281143</v>
      </c>
      <c r="AG31" s="36">
        <v>40373</v>
      </c>
      <c r="AH31" s="36">
        <v>459</v>
      </c>
      <c r="AI31" s="36">
        <v>22879</v>
      </c>
      <c r="AJ31" s="37">
        <v>331520</v>
      </c>
      <c r="AK31" s="37">
        <v>42436</v>
      </c>
      <c r="AL31" s="37">
        <v>3442</v>
      </c>
      <c r="AM31" s="37">
        <v>27140</v>
      </c>
      <c r="AN31" s="37">
        <v>89439</v>
      </c>
      <c r="AO31" s="37">
        <v>44572</v>
      </c>
      <c r="AP31" s="37">
        <v>1275</v>
      </c>
      <c r="AQ31" s="37">
        <v>28350</v>
      </c>
      <c r="AR31" s="37">
        <v>96936</v>
      </c>
      <c r="AS31" s="37">
        <v>44495</v>
      </c>
      <c r="AT31" s="37">
        <v>1630</v>
      </c>
      <c r="AU31" s="37">
        <v>29093</v>
      </c>
      <c r="AV31" s="37">
        <v>90789</v>
      </c>
      <c r="AW31" s="37">
        <v>46483</v>
      </c>
      <c r="AX31" s="37">
        <v>1512</v>
      </c>
      <c r="AY31" s="37">
        <v>28642</v>
      </c>
      <c r="AZ31" s="37">
        <v>88939</v>
      </c>
      <c r="BA31" s="37">
        <v>47555</v>
      </c>
      <c r="BB31" s="37">
        <v>1725</v>
      </c>
      <c r="BC31" s="37">
        <v>27684</v>
      </c>
      <c r="BD31" s="35">
        <v>102614</v>
      </c>
      <c r="BE31" s="35">
        <v>48935</v>
      </c>
      <c r="BF31" s="35">
        <v>2146</v>
      </c>
      <c r="BG31" s="35">
        <v>27660</v>
      </c>
      <c r="BH31" s="35">
        <v>103615</v>
      </c>
      <c r="BI31" s="35">
        <v>49787</v>
      </c>
      <c r="BJ31" s="35">
        <v>1926</v>
      </c>
      <c r="BK31" s="35">
        <v>27128</v>
      </c>
      <c r="BL31" s="35">
        <v>114980</v>
      </c>
      <c r="BM31" s="35">
        <v>49658</v>
      </c>
      <c r="BN31" s="35">
        <v>3300</v>
      </c>
      <c r="BO31" s="35">
        <v>28746</v>
      </c>
      <c r="BP31" s="35">
        <v>424844</v>
      </c>
      <c r="BQ31" s="35">
        <v>50038</v>
      </c>
      <c r="BR31" s="35">
        <v>9871</v>
      </c>
      <c r="BS31" s="35">
        <v>28021</v>
      </c>
      <c r="BT31" s="38">
        <f t="shared" si="0"/>
        <v>763296</v>
      </c>
      <c r="BU31" s="38">
        <f t="shared" si="1"/>
        <v>32609916445</v>
      </c>
      <c r="BV31" s="38">
        <f t="shared" si="2"/>
        <v>42722.50404168239</v>
      </c>
      <c r="BW31" s="38">
        <f t="shared" si="3"/>
        <v>2034.4049543658282</v>
      </c>
      <c r="BX31" s="35">
        <v>108129</v>
      </c>
      <c r="BY31" s="35">
        <v>52122</v>
      </c>
      <c r="BZ31" s="35">
        <v>2797</v>
      </c>
      <c r="CA31" s="35">
        <v>30051</v>
      </c>
    </row>
    <row r="32" spans="1:79">
      <c r="A32" s="29">
        <f t="shared" si="4"/>
        <v>31</v>
      </c>
      <c r="B32" s="30" t="s">
        <v>314</v>
      </c>
      <c r="C32" s="29" t="s">
        <v>314</v>
      </c>
      <c r="D32" s="31" t="s">
        <v>169</v>
      </c>
      <c r="E32" s="31" t="s">
        <v>439</v>
      </c>
      <c r="F32" s="31" t="s">
        <v>456</v>
      </c>
      <c r="G32" s="31" t="s">
        <v>457</v>
      </c>
      <c r="H32" s="31" t="s">
        <v>458</v>
      </c>
      <c r="I32" s="31" t="s">
        <v>385</v>
      </c>
      <c r="J32" s="31" t="s">
        <v>365</v>
      </c>
      <c r="K32" s="31" t="s">
        <v>371</v>
      </c>
      <c r="L32" s="31" t="s">
        <v>339</v>
      </c>
      <c r="M32" s="32">
        <v>35603</v>
      </c>
      <c r="N32" s="33">
        <v>51865</v>
      </c>
      <c r="O32" s="34">
        <v>58238</v>
      </c>
      <c r="P32" s="35">
        <v>0</v>
      </c>
      <c r="Q32" s="35">
        <v>0</v>
      </c>
      <c r="R32" s="36">
        <v>28</v>
      </c>
      <c r="S32" s="32">
        <v>1271.5357142857142</v>
      </c>
      <c r="T32" s="33">
        <v>1852.3214285714287</v>
      </c>
      <c r="U32" s="34">
        <v>2079.9285714285716</v>
      </c>
      <c r="V32" s="35">
        <v>0</v>
      </c>
      <c r="W32" s="35">
        <v>0</v>
      </c>
      <c r="X32" s="40"/>
      <c r="Y32" s="40"/>
      <c r="Z32" s="40"/>
      <c r="AA32" s="40"/>
      <c r="AB32" s="41"/>
      <c r="AC32" s="41"/>
      <c r="AD32" s="41"/>
      <c r="AE32" s="41"/>
      <c r="AF32" s="36">
        <v>5672</v>
      </c>
      <c r="AG32" s="36">
        <v>38246</v>
      </c>
      <c r="AH32" s="36">
        <v>0</v>
      </c>
      <c r="AI32" s="36">
        <v>0</v>
      </c>
      <c r="AJ32" s="37">
        <v>58827</v>
      </c>
      <c r="AK32" s="37">
        <v>42178</v>
      </c>
      <c r="AL32" s="37">
        <v>0</v>
      </c>
      <c r="AM32" s="37">
        <v>0</v>
      </c>
      <c r="AN32" s="37">
        <v>26194</v>
      </c>
      <c r="AO32" s="37">
        <v>44569</v>
      </c>
      <c r="AP32" s="37">
        <v>0</v>
      </c>
      <c r="AQ32" s="37">
        <v>0</v>
      </c>
      <c r="AR32" s="37">
        <v>32756</v>
      </c>
      <c r="AS32" s="37">
        <v>44445</v>
      </c>
      <c r="AT32" s="37">
        <v>0</v>
      </c>
      <c r="AU32" s="37">
        <v>0</v>
      </c>
      <c r="AV32" s="37">
        <v>30696</v>
      </c>
      <c r="AW32" s="37">
        <v>47069</v>
      </c>
      <c r="AX32" s="37">
        <v>0</v>
      </c>
      <c r="AY32" s="37">
        <v>0</v>
      </c>
      <c r="AZ32" s="37">
        <v>30672</v>
      </c>
      <c r="BA32" s="37">
        <v>47714</v>
      </c>
      <c r="BB32" s="37">
        <v>284</v>
      </c>
      <c r="BC32" s="37">
        <v>32285</v>
      </c>
      <c r="BD32" s="35">
        <v>44732</v>
      </c>
      <c r="BE32" s="35">
        <v>49071</v>
      </c>
      <c r="BF32" s="35">
        <v>244</v>
      </c>
      <c r="BG32" s="35">
        <v>32476</v>
      </c>
      <c r="BH32" s="35">
        <v>46094</v>
      </c>
      <c r="BI32" s="35">
        <v>50312</v>
      </c>
      <c r="BJ32" s="35">
        <v>490</v>
      </c>
      <c r="BK32" s="35">
        <v>32146</v>
      </c>
      <c r="BL32" s="35">
        <v>53448</v>
      </c>
      <c r="BM32" s="35">
        <v>50234</v>
      </c>
      <c r="BN32" s="35">
        <v>818</v>
      </c>
      <c r="BO32" s="35">
        <v>34002</v>
      </c>
      <c r="BP32" s="35">
        <v>197249</v>
      </c>
      <c r="BQ32" s="35">
        <v>50427</v>
      </c>
      <c r="BR32" s="35">
        <v>2202</v>
      </c>
      <c r="BS32" s="35">
        <v>33893</v>
      </c>
      <c r="BT32" s="38">
        <f t="shared" si="0"/>
        <v>345277</v>
      </c>
      <c r="BU32" s="38">
        <f t="shared" si="1"/>
        <v>15076878992</v>
      </c>
      <c r="BV32" s="38">
        <f t="shared" si="2"/>
        <v>43666.039128004471</v>
      </c>
      <c r="BW32" s="38">
        <f t="shared" si="3"/>
        <v>1559.501397428731</v>
      </c>
      <c r="BX32" s="35">
        <v>61107</v>
      </c>
      <c r="BY32" s="35">
        <v>52034</v>
      </c>
      <c r="BZ32" s="35">
        <v>953</v>
      </c>
      <c r="CA32" s="35">
        <v>33546</v>
      </c>
    </row>
    <row r="33" spans="1:79">
      <c r="A33" s="29">
        <f t="shared" si="4"/>
        <v>32</v>
      </c>
      <c r="B33" s="30" t="s">
        <v>314</v>
      </c>
      <c r="C33" s="29" t="s">
        <v>314</v>
      </c>
      <c r="D33" s="31" t="s">
        <v>169</v>
      </c>
      <c r="E33" s="31" t="s">
        <v>439</v>
      </c>
      <c r="F33" s="31" t="s">
        <v>459</v>
      </c>
      <c r="G33" s="31" t="s">
        <v>460</v>
      </c>
      <c r="H33" s="31" t="s">
        <v>461</v>
      </c>
      <c r="I33" s="31" t="s">
        <v>375</v>
      </c>
      <c r="J33" s="31" t="s">
        <v>358</v>
      </c>
      <c r="K33" s="31" t="s">
        <v>359</v>
      </c>
      <c r="L33" s="31" t="s">
        <v>377</v>
      </c>
      <c r="M33" s="32">
        <v>53338</v>
      </c>
      <c r="N33" s="33">
        <v>59233</v>
      </c>
      <c r="O33" s="34">
        <v>63167</v>
      </c>
      <c r="P33" s="35">
        <v>0</v>
      </c>
      <c r="Q33" s="35">
        <v>0</v>
      </c>
      <c r="R33" s="36">
        <v>21</v>
      </c>
      <c r="S33" s="32">
        <v>2539.9047619047619</v>
      </c>
      <c r="T33" s="33">
        <v>2820.6190476190477</v>
      </c>
      <c r="U33" s="34">
        <v>3007.9523809523807</v>
      </c>
      <c r="V33" s="35">
        <v>0</v>
      </c>
      <c r="W33" s="35">
        <v>0</v>
      </c>
      <c r="X33" s="36">
        <v>8140</v>
      </c>
      <c r="Y33" s="36">
        <v>38757</v>
      </c>
      <c r="Z33" s="36">
        <v>372</v>
      </c>
      <c r="AA33" s="36">
        <v>37597</v>
      </c>
      <c r="AB33" s="37">
        <v>24468</v>
      </c>
      <c r="AC33" s="37">
        <v>42821</v>
      </c>
      <c r="AD33" s="37">
        <v>276</v>
      </c>
      <c r="AE33" s="37">
        <v>28256</v>
      </c>
      <c r="AF33" s="36">
        <v>25761</v>
      </c>
      <c r="AG33" s="36">
        <v>43594</v>
      </c>
      <c r="AH33" s="36">
        <v>754</v>
      </c>
      <c r="AI33" s="36">
        <v>27363</v>
      </c>
      <c r="AJ33" s="37">
        <v>37081</v>
      </c>
      <c r="AK33" s="37">
        <v>46695</v>
      </c>
      <c r="AL33" s="37">
        <v>1606</v>
      </c>
      <c r="AM33" s="37">
        <v>24568</v>
      </c>
      <c r="AN33" s="37">
        <v>7495</v>
      </c>
      <c r="AO33" s="37">
        <v>49138</v>
      </c>
      <c r="AP33" s="37">
        <v>751</v>
      </c>
      <c r="AQ33" s="37">
        <v>22405</v>
      </c>
      <c r="AR33" s="37">
        <v>12226</v>
      </c>
      <c r="AS33" s="37">
        <v>49103</v>
      </c>
      <c r="AT33" s="37">
        <v>615</v>
      </c>
      <c r="AU33" s="37">
        <v>22489</v>
      </c>
      <c r="AV33" s="37">
        <v>11211</v>
      </c>
      <c r="AW33" s="37">
        <v>50187</v>
      </c>
      <c r="AX33" s="37">
        <v>488</v>
      </c>
      <c r="AY33" s="37">
        <v>19549</v>
      </c>
      <c r="AZ33" s="37">
        <v>12016</v>
      </c>
      <c r="BA33" s="37">
        <v>51603</v>
      </c>
      <c r="BB33" s="37">
        <v>764</v>
      </c>
      <c r="BC33" s="37">
        <v>21258</v>
      </c>
      <c r="BD33" s="35">
        <v>10866</v>
      </c>
      <c r="BE33" s="35">
        <v>51909</v>
      </c>
      <c r="BF33" s="35">
        <v>604</v>
      </c>
      <c r="BG33" s="35">
        <v>20282</v>
      </c>
      <c r="BH33" s="35">
        <v>13037</v>
      </c>
      <c r="BI33" s="35">
        <v>53567</v>
      </c>
      <c r="BJ33" s="35">
        <v>592</v>
      </c>
      <c r="BK33" s="35">
        <v>20150</v>
      </c>
      <c r="BL33" s="35">
        <v>10518</v>
      </c>
      <c r="BM33" s="35">
        <v>53845</v>
      </c>
      <c r="BN33" s="35">
        <v>760</v>
      </c>
      <c r="BO33" s="35">
        <v>21246</v>
      </c>
      <c r="BP33" s="35">
        <v>36111</v>
      </c>
      <c r="BQ33" s="35">
        <v>53414</v>
      </c>
      <c r="BR33" s="35">
        <v>1956</v>
      </c>
      <c r="BS33" s="35">
        <v>20616</v>
      </c>
      <c r="BT33" s="38">
        <f t="shared" si="0"/>
        <v>74444</v>
      </c>
      <c r="BU33" s="38">
        <f t="shared" si="1"/>
        <v>3274241402</v>
      </c>
      <c r="BV33" s="38">
        <f t="shared" si="2"/>
        <v>43982.609773789693</v>
      </c>
      <c r="BW33" s="38">
        <f t="shared" si="3"/>
        <v>2094.4099892280806</v>
      </c>
      <c r="BX33" s="35">
        <v>1610</v>
      </c>
      <c r="BY33" s="35">
        <v>59254</v>
      </c>
      <c r="BZ33" s="35">
        <v>0</v>
      </c>
      <c r="CA33" s="35">
        <v>0</v>
      </c>
    </row>
    <row r="34" spans="1:79">
      <c r="A34" s="29">
        <f t="shared" si="4"/>
        <v>33</v>
      </c>
      <c r="B34" s="30" t="s">
        <v>314</v>
      </c>
      <c r="C34" s="29" t="s">
        <v>314</v>
      </c>
      <c r="D34" s="31" t="s">
        <v>169</v>
      </c>
      <c r="E34" s="31" t="s">
        <v>439</v>
      </c>
      <c r="F34" s="31" t="s">
        <v>462</v>
      </c>
      <c r="G34" s="31" t="s">
        <v>460</v>
      </c>
      <c r="H34" s="31" t="s">
        <v>461</v>
      </c>
      <c r="I34" s="31" t="s">
        <v>443</v>
      </c>
      <c r="J34" s="31" t="s">
        <v>358</v>
      </c>
      <c r="K34" s="31" t="s">
        <v>359</v>
      </c>
      <c r="L34" s="31" t="s">
        <v>377</v>
      </c>
      <c r="M34" s="44"/>
      <c r="N34" s="45"/>
      <c r="O34" s="40"/>
      <c r="P34" s="39"/>
      <c r="Q34" s="39"/>
      <c r="R34" s="36">
        <v>21</v>
      </c>
      <c r="S34" s="44"/>
      <c r="T34" s="45"/>
      <c r="U34" s="40"/>
      <c r="V34" s="39"/>
      <c r="W34" s="39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39"/>
      <c r="BE34" s="39"/>
      <c r="BF34" s="39"/>
      <c r="BG34" s="39"/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12326</v>
      </c>
      <c r="BQ34" s="35">
        <v>52722</v>
      </c>
      <c r="BR34" s="35">
        <v>463</v>
      </c>
      <c r="BS34" s="35">
        <v>21077</v>
      </c>
      <c r="BT34" s="38">
        <f t="shared" si="0"/>
        <v>12789</v>
      </c>
      <c r="BU34" s="38">
        <f t="shared" si="1"/>
        <v>659610023</v>
      </c>
      <c r="BV34" s="38">
        <f t="shared" si="2"/>
        <v>51576.356478223475</v>
      </c>
      <c r="BW34" s="38">
        <f t="shared" si="3"/>
        <v>2456.0169751534986</v>
      </c>
      <c r="BX34" s="35">
        <v>5570</v>
      </c>
      <c r="BY34" s="35">
        <v>53131</v>
      </c>
      <c r="BZ34" s="35">
        <v>621</v>
      </c>
      <c r="CA34" s="35">
        <v>22098</v>
      </c>
    </row>
    <row r="35" spans="1:79">
      <c r="A35" s="29">
        <f t="shared" si="4"/>
        <v>34</v>
      </c>
      <c r="B35" s="30" t="s">
        <v>314</v>
      </c>
      <c r="C35" s="29" t="s">
        <v>314</v>
      </c>
      <c r="D35" s="31" t="s">
        <v>169</v>
      </c>
      <c r="E35" s="31" t="s">
        <v>439</v>
      </c>
      <c r="F35" s="31" t="s">
        <v>463</v>
      </c>
      <c r="G35" s="31" t="s">
        <v>464</v>
      </c>
      <c r="H35" s="31" t="s">
        <v>465</v>
      </c>
      <c r="I35" s="31" t="s">
        <v>443</v>
      </c>
      <c r="J35" s="31" t="s">
        <v>365</v>
      </c>
      <c r="K35" s="31" t="s">
        <v>466</v>
      </c>
      <c r="L35" s="31" t="s">
        <v>388</v>
      </c>
      <c r="M35" s="32">
        <v>59136</v>
      </c>
      <c r="N35" s="33">
        <v>112036</v>
      </c>
      <c r="O35" s="34">
        <v>127724</v>
      </c>
      <c r="P35" s="35">
        <v>0</v>
      </c>
      <c r="Q35" s="35">
        <v>0</v>
      </c>
      <c r="R35" s="36">
        <v>84</v>
      </c>
      <c r="S35" s="32">
        <v>704</v>
      </c>
      <c r="T35" s="33">
        <v>1333.7619047619048</v>
      </c>
      <c r="U35" s="34">
        <v>1520.5238095238096</v>
      </c>
      <c r="V35" s="35">
        <v>0</v>
      </c>
      <c r="W35" s="35">
        <v>0</v>
      </c>
      <c r="X35" s="36">
        <v>142</v>
      </c>
      <c r="Y35" s="36">
        <v>83300</v>
      </c>
      <c r="Z35" s="36">
        <v>0</v>
      </c>
      <c r="AA35" s="36">
        <v>0</v>
      </c>
      <c r="AB35" s="37">
        <v>4172</v>
      </c>
      <c r="AC35" s="37">
        <v>81610</v>
      </c>
      <c r="AD35" s="37">
        <v>4</v>
      </c>
      <c r="AE35" s="37">
        <v>30000</v>
      </c>
      <c r="AF35" s="36">
        <v>4195</v>
      </c>
      <c r="AG35" s="36">
        <v>85827</v>
      </c>
      <c r="AH35" s="36">
        <v>0</v>
      </c>
      <c r="AI35" s="36">
        <v>0</v>
      </c>
      <c r="AJ35" s="37">
        <v>3186</v>
      </c>
      <c r="AK35" s="37">
        <v>90345</v>
      </c>
      <c r="AL35" s="37">
        <v>14</v>
      </c>
      <c r="AM35" s="37">
        <v>48150</v>
      </c>
      <c r="AN35" s="37">
        <v>1039</v>
      </c>
      <c r="AO35" s="37">
        <v>94771</v>
      </c>
      <c r="AP35" s="37">
        <v>3</v>
      </c>
      <c r="AQ35" s="37">
        <v>27090</v>
      </c>
      <c r="AR35" s="37">
        <v>1038</v>
      </c>
      <c r="AS35" s="37">
        <v>94913</v>
      </c>
      <c r="AT35" s="37">
        <v>3</v>
      </c>
      <c r="AU35" s="37">
        <v>41496</v>
      </c>
      <c r="AV35" s="37">
        <v>1134</v>
      </c>
      <c r="AW35" s="37">
        <v>102738</v>
      </c>
      <c r="AX35" s="37">
        <v>3</v>
      </c>
      <c r="AY35" s="37">
        <v>61824</v>
      </c>
      <c r="AZ35" s="37">
        <v>803</v>
      </c>
      <c r="BA35" s="37">
        <v>106878</v>
      </c>
      <c r="BB35" s="37">
        <v>4</v>
      </c>
      <c r="BC35" s="37">
        <v>44625</v>
      </c>
      <c r="BD35" s="35">
        <v>1286</v>
      </c>
      <c r="BE35" s="35">
        <v>108991</v>
      </c>
      <c r="BF35" s="35">
        <v>16</v>
      </c>
      <c r="BG35" s="35">
        <v>54049</v>
      </c>
      <c r="BH35" s="35">
        <v>1107</v>
      </c>
      <c r="BI35" s="35">
        <v>112020</v>
      </c>
      <c r="BJ35" s="35">
        <v>3</v>
      </c>
      <c r="BK35" s="35">
        <v>58240</v>
      </c>
      <c r="BL35" s="35">
        <v>1199</v>
      </c>
      <c r="BM35" s="35">
        <v>112036</v>
      </c>
      <c r="BN35" s="35">
        <v>1</v>
      </c>
      <c r="BO35" s="35">
        <v>59136</v>
      </c>
      <c r="BP35" s="35">
        <v>4685</v>
      </c>
      <c r="BQ35" s="35">
        <v>112889</v>
      </c>
      <c r="BR35" s="35">
        <v>24</v>
      </c>
      <c r="BS35" s="35">
        <v>55745</v>
      </c>
      <c r="BT35" s="38">
        <f t="shared" si="0"/>
        <v>8321</v>
      </c>
      <c r="BU35" s="38">
        <f t="shared" si="1"/>
        <v>789769066</v>
      </c>
      <c r="BV35" s="38">
        <f t="shared" si="2"/>
        <v>94912.758803028482</v>
      </c>
      <c r="BW35" s="38">
        <f t="shared" si="3"/>
        <v>1129.9137952741487</v>
      </c>
      <c r="BX35" s="35">
        <v>1589</v>
      </c>
      <c r="BY35" s="35">
        <v>119343</v>
      </c>
      <c r="BZ35" s="35">
        <v>2</v>
      </c>
      <c r="CA35" s="35">
        <v>59136</v>
      </c>
    </row>
    <row r="36" spans="1:79">
      <c r="A36" s="29">
        <f t="shared" si="4"/>
        <v>35</v>
      </c>
      <c r="B36" s="30" t="s">
        <v>314</v>
      </c>
      <c r="C36" s="29" t="s">
        <v>314</v>
      </c>
      <c r="D36" s="31" t="s">
        <v>169</v>
      </c>
      <c r="E36" s="31" t="s">
        <v>439</v>
      </c>
      <c r="F36" s="31" t="s">
        <v>467</v>
      </c>
      <c r="G36" s="31" t="s">
        <v>464</v>
      </c>
      <c r="H36" s="31" t="s">
        <v>465</v>
      </c>
      <c r="I36" s="31" t="s">
        <v>443</v>
      </c>
      <c r="J36" s="31" t="s">
        <v>365</v>
      </c>
      <c r="K36" s="31" t="s">
        <v>376</v>
      </c>
      <c r="L36" s="31" t="s">
        <v>388</v>
      </c>
      <c r="M36" s="32">
        <v>47926</v>
      </c>
      <c r="N36" s="33">
        <v>49888</v>
      </c>
      <c r="O36" s="34">
        <v>57132</v>
      </c>
      <c r="P36" s="35">
        <v>0</v>
      </c>
      <c r="Q36" s="35">
        <v>0</v>
      </c>
      <c r="R36" s="36">
        <v>21</v>
      </c>
      <c r="S36" s="32">
        <v>2282.1904761904761</v>
      </c>
      <c r="T36" s="33">
        <v>2375.6190476190477</v>
      </c>
      <c r="U36" s="34">
        <v>2720.5714285714284</v>
      </c>
      <c r="V36" s="35">
        <v>0</v>
      </c>
      <c r="W36" s="35">
        <v>0</v>
      </c>
      <c r="X36" s="40"/>
      <c r="Y36" s="40"/>
      <c r="Z36" s="40"/>
      <c r="AA36" s="40"/>
      <c r="AB36" s="37">
        <v>0</v>
      </c>
      <c r="AC36" s="37">
        <v>0</v>
      </c>
      <c r="AD36" s="37">
        <v>0</v>
      </c>
      <c r="AE36" s="37">
        <v>0</v>
      </c>
      <c r="AF36" s="36">
        <v>15089</v>
      </c>
      <c r="AG36" s="36">
        <v>38669</v>
      </c>
      <c r="AH36" s="36">
        <v>0</v>
      </c>
      <c r="AI36" s="36">
        <v>0</v>
      </c>
      <c r="AJ36" s="37">
        <v>19946</v>
      </c>
      <c r="AK36" s="37">
        <v>40406</v>
      </c>
      <c r="AL36" s="37">
        <v>0</v>
      </c>
      <c r="AM36" s="37">
        <v>0</v>
      </c>
      <c r="AN36" s="37">
        <v>5448</v>
      </c>
      <c r="AO36" s="37">
        <v>42325</v>
      </c>
      <c r="AP36" s="37">
        <v>0</v>
      </c>
      <c r="AQ36" s="37">
        <v>0</v>
      </c>
      <c r="AR36" s="37">
        <v>5668</v>
      </c>
      <c r="AS36" s="37">
        <v>42388</v>
      </c>
      <c r="AT36" s="37">
        <v>0</v>
      </c>
      <c r="AU36" s="37">
        <v>0</v>
      </c>
      <c r="AV36" s="37">
        <v>6260</v>
      </c>
      <c r="AW36" s="37">
        <v>45765</v>
      </c>
      <c r="AX36" s="37">
        <v>0</v>
      </c>
      <c r="AY36" s="37">
        <v>0</v>
      </c>
      <c r="AZ36" s="37">
        <v>5241</v>
      </c>
      <c r="BA36" s="37">
        <v>47463</v>
      </c>
      <c r="BB36" s="37">
        <v>0</v>
      </c>
      <c r="BC36" s="37">
        <v>0</v>
      </c>
      <c r="BD36" s="35">
        <v>5843</v>
      </c>
      <c r="BE36" s="35">
        <v>48780</v>
      </c>
      <c r="BF36" s="35">
        <v>0</v>
      </c>
      <c r="BG36" s="35">
        <v>0</v>
      </c>
      <c r="BH36" s="35">
        <v>5248</v>
      </c>
      <c r="BI36" s="35">
        <v>49907</v>
      </c>
      <c r="BJ36" s="35">
        <v>0</v>
      </c>
      <c r="BK36" s="35">
        <v>0</v>
      </c>
      <c r="BL36" s="35">
        <v>5473</v>
      </c>
      <c r="BM36" s="35">
        <v>49888</v>
      </c>
      <c r="BN36" s="35">
        <v>0</v>
      </c>
      <c r="BO36" s="35">
        <v>0</v>
      </c>
      <c r="BP36" s="35">
        <v>21890</v>
      </c>
      <c r="BQ36" s="35">
        <v>50151</v>
      </c>
      <c r="BR36" s="35">
        <v>0</v>
      </c>
      <c r="BS36" s="35">
        <v>0</v>
      </c>
      <c r="BT36" s="38">
        <f t="shared" si="0"/>
        <v>38454</v>
      </c>
      <c r="BU36" s="38">
        <f t="shared" si="1"/>
        <v>1632808973</v>
      </c>
      <c r="BV36" s="38">
        <f t="shared" si="2"/>
        <v>42461.355723721848</v>
      </c>
      <c r="BW36" s="38">
        <f t="shared" si="3"/>
        <v>2021.9693201772309</v>
      </c>
      <c r="BX36" s="35">
        <v>5468</v>
      </c>
      <c r="BY36" s="35">
        <v>52402</v>
      </c>
      <c r="BZ36" s="35">
        <v>0</v>
      </c>
      <c r="CA36" s="35">
        <v>0</v>
      </c>
    </row>
    <row r="37" spans="1:79">
      <c r="A37" s="29">
        <f t="shared" si="4"/>
        <v>36</v>
      </c>
      <c r="B37" s="30" t="s">
        <v>314</v>
      </c>
      <c r="C37" s="29" t="s">
        <v>314</v>
      </c>
      <c r="D37" s="31" t="s">
        <v>114</v>
      </c>
      <c r="E37" s="31" t="s">
        <v>468</v>
      </c>
      <c r="F37" s="31" t="s">
        <v>469</v>
      </c>
      <c r="G37" s="31" t="s">
        <v>470</v>
      </c>
      <c r="H37" s="31" t="s">
        <v>471</v>
      </c>
      <c r="I37" s="31" t="s">
        <v>472</v>
      </c>
      <c r="J37" s="31" t="s">
        <v>395</v>
      </c>
      <c r="K37" s="31" t="s">
        <v>387</v>
      </c>
      <c r="L37" s="31" t="s">
        <v>473</v>
      </c>
      <c r="M37" s="32">
        <v>33700</v>
      </c>
      <c r="N37" s="33">
        <v>35571</v>
      </c>
      <c r="O37" s="34">
        <v>43500</v>
      </c>
      <c r="P37" s="35">
        <v>0</v>
      </c>
      <c r="Q37" s="35">
        <v>0</v>
      </c>
      <c r="R37" s="36">
        <v>28</v>
      </c>
      <c r="S37" s="32">
        <v>1203.5714285714287</v>
      </c>
      <c r="T37" s="33">
        <v>1270.3928571428571</v>
      </c>
      <c r="U37" s="34">
        <v>1553.5714285714287</v>
      </c>
      <c r="V37" s="35">
        <v>0</v>
      </c>
      <c r="W37" s="35">
        <v>0</v>
      </c>
      <c r="X37" s="36">
        <v>345</v>
      </c>
      <c r="Y37" s="36">
        <v>31849</v>
      </c>
      <c r="Z37" s="36">
        <v>2</v>
      </c>
      <c r="AA37" s="36">
        <v>18000</v>
      </c>
      <c r="AB37" s="37">
        <v>3115</v>
      </c>
      <c r="AC37" s="37">
        <v>34732</v>
      </c>
      <c r="AD37" s="37">
        <v>200</v>
      </c>
      <c r="AE37" s="37">
        <v>18000</v>
      </c>
      <c r="AF37" s="36">
        <v>856</v>
      </c>
      <c r="AG37" s="36">
        <v>35571</v>
      </c>
      <c r="AH37" s="36">
        <v>0</v>
      </c>
      <c r="AI37" s="36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99</v>
      </c>
      <c r="AO37" s="37">
        <v>31000</v>
      </c>
      <c r="AP37" s="37">
        <v>0</v>
      </c>
      <c r="AQ37" s="37">
        <v>0</v>
      </c>
      <c r="AR37" s="37">
        <v>17</v>
      </c>
      <c r="AS37" s="37">
        <v>31000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5">
        <v>18</v>
      </c>
      <c r="BE37" s="35">
        <v>33790</v>
      </c>
      <c r="BF37" s="35">
        <v>0</v>
      </c>
      <c r="BG37" s="35">
        <v>0</v>
      </c>
      <c r="BH37" s="35">
        <v>255</v>
      </c>
      <c r="BI37" s="35">
        <v>33128</v>
      </c>
      <c r="BJ37" s="35">
        <v>15</v>
      </c>
      <c r="BK37" s="35">
        <v>14110</v>
      </c>
      <c r="BL37" s="35">
        <v>132</v>
      </c>
      <c r="BM37" s="35">
        <v>33278</v>
      </c>
      <c r="BN37" s="35">
        <v>0</v>
      </c>
      <c r="BO37" s="35">
        <v>0</v>
      </c>
      <c r="BP37" s="35">
        <v>433</v>
      </c>
      <c r="BQ37" s="35">
        <v>33236</v>
      </c>
      <c r="BR37" s="35">
        <v>15</v>
      </c>
      <c r="BS37" s="35">
        <v>14110</v>
      </c>
      <c r="BT37" s="38">
        <f t="shared" si="0"/>
        <v>868</v>
      </c>
      <c r="BU37" s="38">
        <f t="shared" si="1"/>
        <v>27688632</v>
      </c>
      <c r="BV37" s="38">
        <f t="shared" si="2"/>
        <v>31899.345622119814</v>
      </c>
      <c r="BW37" s="38">
        <f t="shared" si="3"/>
        <v>1139.2623436471363</v>
      </c>
      <c r="BX37" s="35">
        <v>0</v>
      </c>
      <c r="BY37" s="35">
        <v>0</v>
      </c>
      <c r="BZ37" s="35">
        <v>0</v>
      </c>
      <c r="CA37" s="35">
        <v>0</v>
      </c>
    </row>
    <row r="38" spans="1:79">
      <c r="A38" s="29">
        <f t="shared" si="4"/>
        <v>37</v>
      </c>
      <c r="B38" s="30" t="s">
        <v>314</v>
      </c>
      <c r="C38" s="29" t="s">
        <v>314</v>
      </c>
      <c r="D38" s="31" t="s">
        <v>114</v>
      </c>
      <c r="E38" s="31" t="s">
        <v>468</v>
      </c>
      <c r="F38" s="31" t="s">
        <v>474</v>
      </c>
      <c r="G38" s="31" t="s">
        <v>475</v>
      </c>
      <c r="H38" s="31" t="s">
        <v>476</v>
      </c>
      <c r="I38" s="31" t="s">
        <v>477</v>
      </c>
      <c r="J38" s="31" t="s">
        <v>365</v>
      </c>
      <c r="K38" s="31" t="s">
        <v>387</v>
      </c>
      <c r="L38" s="31" t="s">
        <v>473</v>
      </c>
      <c r="M38" s="32">
        <v>33000</v>
      </c>
      <c r="N38" s="33">
        <v>35032</v>
      </c>
      <c r="O38" s="34">
        <v>43900</v>
      </c>
      <c r="P38" s="35">
        <v>0</v>
      </c>
      <c r="Q38" s="35">
        <v>0</v>
      </c>
      <c r="R38" s="36">
        <v>28</v>
      </c>
      <c r="S38" s="32">
        <v>1178.5714285714287</v>
      </c>
      <c r="T38" s="33">
        <v>1251.1428571428571</v>
      </c>
      <c r="U38" s="34">
        <v>1567.8571428571429</v>
      </c>
      <c r="V38" s="35">
        <v>0</v>
      </c>
      <c r="W38" s="35">
        <v>0</v>
      </c>
      <c r="X38" s="36">
        <v>195</v>
      </c>
      <c r="Y38" s="36">
        <v>31862</v>
      </c>
      <c r="Z38" s="36">
        <v>0</v>
      </c>
      <c r="AA38" s="36">
        <v>0</v>
      </c>
      <c r="AB38" s="37">
        <v>1429</v>
      </c>
      <c r="AC38" s="37">
        <v>34202</v>
      </c>
      <c r="AD38" s="37">
        <v>0</v>
      </c>
      <c r="AE38" s="37">
        <v>0</v>
      </c>
      <c r="AF38" s="36">
        <v>508</v>
      </c>
      <c r="AG38" s="36">
        <v>35032</v>
      </c>
      <c r="AH38" s="36">
        <v>0</v>
      </c>
      <c r="AI38" s="36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110</v>
      </c>
      <c r="AO38" s="37">
        <v>31000</v>
      </c>
      <c r="AP38" s="37">
        <v>0</v>
      </c>
      <c r="AQ38" s="37">
        <v>0</v>
      </c>
      <c r="AR38" s="37">
        <v>18</v>
      </c>
      <c r="AS38" s="37">
        <v>31000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41"/>
      <c r="BA38" s="41"/>
      <c r="BB38" s="41"/>
      <c r="BC38" s="41"/>
      <c r="BD38" s="35">
        <v>3</v>
      </c>
      <c r="BE38" s="35">
        <v>33790</v>
      </c>
      <c r="BF38" s="35">
        <v>0</v>
      </c>
      <c r="BG38" s="35">
        <v>0</v>
      </c>
      <c r="BH38" s="35">
        <v>217</v>
      </c>
      <c r="BI38" s="35">
        <v>33510</v>
      </c>
      <c r="BJ38" s="35">
        <v>0</v>
      </c>
      <c r="BK38" s="35">
        <v>0</v>
      </c>
      <c r="BL38" s="35">
        <v>115</v>
      </c>
      <c r="BM38" s="35">
        <v>33379</v>
      </c>
      <c r="BN38" s="35">
        <v>0</v>
      </c>
      <c r="BO38" s="35">
        <v>0</v>
      </c>
      <c r="BP38" s="35">
        <v>415</v>
      </c>
      <c r="BQ38" s="35">
        <v>33530</v>
      </c>
      <c r="BR38" s="35">
        <v>0</v>
      </c>
      <c r="BS38" s="35">
        <v>0</v>
      </c>
      <c r="BT38" s="38">
        <f t="shared" si="0"/>
        <v>750</v>
      </c>
      <c r="BU38" s="38">
        <f t="shared" si="1"/>
        <v>25058998</v>
      </c>
      <c r="BV38" s="38">
        <f t="shared" si="2"/>
        <v>33411.997333333333</v>
      </c>
      <c r="BW38" s="38">
        <f t="shared" si="3"/>
        <v>1193.2856190476191</v>
      </c>
      <c r="BX38" s="35">
        <v>0</v>
      </c>
      <c r="BY38" s="35">
        <v>0</v>
      </c>
      <c r="BZ38" s="35">
        <v>0</v>
      </c>
      <c r="CA38" s="35">
        <v>0</v>
      </c>
    </row>
    <row r="39" spans="1:79">
      <c r="A39" s="29">
        <f t="shared" si="4"/>
        <v>38</v>
      </c>
      <c r="B39" s="30" t="s">
        <v>314</v>
      </c>
      <c r="C39" s="29" t="s">
        <v>314</v>
      </c>
      <c r="D39" s="31" t="s">
        <v>114</v>
      </c>
      <c r="E39" s="31" t="s">
        <v>468</v>
      </c>
      <c r="F39" s="31" t="s">
        <v>478</v>
      </c>
      <c r="G39" s="31" t="s">
        <v>479</v>
      </c>
      <c r="H39" s="31" t="s">
        <v>480</v>
      </c>
      <c r="I39" s="31" t="s">
        <v>472</v>
      </c>
      <c r="J39" s="31" t="s">
        <v>386</v>
      </c>
      <c r="K39" s="31" t="s">
        <v>481</v>
      </c>
      <c r="L39" s="31" t="s">
        <v>482</v>
      </c>
      <c r="M39" s="32">
        <v>54678</v>
      </c>
      <c r="N39" s="33">
        <v>58234</v>
      </c>
      <c r="O39" s="34">
        <v>64122</v>
      </c>
      <c r="P39" s="42">
        <v>0</v>
      </c>
      <c r="Q39" s="42">
        <v>0</v>
      </c>
      <c r="R39" s="36">
        <v>30</v>
      </c>
      <c r="S39" s="32">
        <v>1822.6</v>
      </c>
      <c r="T39" s="33">
        <v>1941.1333333333334</v>
      </c>
      <c r="U39" s="34">
        <v>2137.4</v>
      </c>
      <c r="V39" s="42">
        <v>0</v>
      </c>
      <c r="W39" s="42">
        <v>0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37">
        <v>11854</v>
      </c>
      <c r="AK39" s="37">
        <v>49523</v>
      </c>
      <c r="AL39" s="37">
        <v>0</v>
      </c>
      <c r="AM39" s="37">
        <v>0</v>
      </c>
      <c r="AN39" s="37">
        <v>3552</v>
      </c>
      <c r="AO39" s="37">
        <v>51623</v>
      </c>
      <c r="AP39" s="37">
        <v>0</v>
      </c>
      <c r="AQ39" s="37">
        <v>0</v>
      </c>
      <c r="AR39" s="37">
        <v>4715</v>
      </c>
      <c r="AS39" s="37">
        <v>53825</v>
      </c>
      <c r="AT39" s="37">
        <v>0</v>
      </c>
      <c r="AU39" s="37">
        <v>0</v>
      </c>
      <c r="AV39" s="37">
        <v>4420</v>
      </c>
      <c r="AW39" s="37">
        <v>54138</v>
      </c>
      <c r="AX39" s="37">
        <v>0</v>
      </c>
      <c r="AY39" s="37">
        <v>0</v>
      </c>
      <c r="AZ39" s="37">
        <v>5227</v>
      </c>
      <c r="BA39" s="37">
        <v>53292</v>
      </c>
      <c r="BB39" s="37">
        <v>0</v>
      </c>
      <c r="BC39" s="37">
        <v>0</v>
      </c>
      <c r="BD39" s="35">
        <v>3239</v>
      </c>
      <c r="BE39" s="35">
        <v>54702</v>
      </c>
      <c r="BF39" s="35">
        <v>0</v>
      </c>
      <c r="BG39" s="35">
        <v>0</v>
      </c>
      <c r="BH39" s="35">
        <v>5231</v>
      </c>
      <c r="BI39" s="35">
        <v>57756</v>
      </c>
      <c r="BJ39" s="35">
        <v>0</v>
      </c>
      <c r="BK39" s="35">
        <v>0</v>
      </c>
      <c r="BL39" s="35">
        <v>4168</v>
      </c>
      <c r="BM39" s="35">
        <v>58234</v>
      </c>
      <c r="BN39" s="35">
        <v>0</v>
      </c>
      <c r="BO39" s="35">
        <v>0</v>
      </c>
      <c r="BP39" s="35">
        <v>18779</v>
      </c>
      <c r="BQ39" s="35">
        <v>57437</v>
      </c>
      <c r="BR39" s="35">
        <v>0</v>
      </c>
      <c r="BS39" s="35">
        <v>0</v>
      </c>
      <c r="BT39" s="38">
        <f t="shared" si="0"/>
        <v>31417</v>
      </c>
      <c r="BU39" s="38">
        <f t="shared" si="1"/>
        <v>1623508312</v>
      </c>
      <c r="BV39" s="38">
        <f t="shared" si="2"/>
        <v>51676.108858261454</v>
      </c>
      <c r="BW39" s="38">
        <f t="shared" si="3"/>
        <v>1722.5369619420485</v>
      </c>
      <c r="BX39" s="35">
        <v>3327</v>
      </c>
      <c r="BY39" s="35">
        <v>63117</v>
      </c>
      <c r="BZ39" s="35">
        <v>0</v>
      </c>
      <c r="CA39" s="35">
        <v>0</v>
      </c>
    </row>
    <row r="40" spans="1:79">
      <c r="A40" s="29">
        <f t="shared" si="4"/>
        <v>39</v>
      </c>
      <c r="B40" s="30" t="s">
        <v>314</v>
      </c>
      <c r="C40" s="29" t="s">
        <v>314</v>
      </c>
      <c r="D40" s="31" t="s">
        <v>114</v>
      </c>
      <c r="E40" s="31" t="s">
        <v>468</v>
      </c>
      <c r="F40" s="31" t="s">
        <v>483</v>
      </c>
      <c r="G40" s="31" t="s">
        <v>484</v>
      </c>
      <c r="H40" s="31" t="s">
        <v>485</v>
      </c>
      <c r="I40" s="31" t="s">
        <v>477</v>
      </c>
      <c r="J40" s="31" t="s">
        <v>365</v>
      </c>
      <c r="K40" s="31" t="s">
        <v>359</v>
      </c>
      <c r="L40" s="31" t="s">
        <v>430</v>
      </c>
      <c r="M40" s="32">
        <v>44267</v>
      </c>
      <c r="N40" s="33">
        <v>48140</v>
      </c>
      <c r="O40" s="34">
        <v>59369</v>
      </c>
      <c r="P40" s="35">
        <v>0</v>
      </c>
      <c r="Q40" s="35">
        <v>0</v>
      </c>
      <c r="R40" s="36">
        <v>21</v>
      </c>
      <c r="S40" s="32">
        <v>2107.9523809523807</v>
      </c>
      <c r="T40" s="33">
        <v>2292.3809523809523</v>
      </c>
      <c r="U40" s="34">
        <v>2827.0952380952381</v>
      </c>
      <c r="V40" s="35">
        <v>0</v>
      </c>
      <c r="W40" s="35">
        <v>0</v>
      </c>
      <c r="X40" s="36">
        <v>340764</v>
      </c>
      <c r="Y40" s="36">
        <v>39146</v>
      </c>
      <c r="Z40" s="36">
        <v>3695</v>
      </c>
      <c r="AA40" s="36">
        <v>37357</v>
      </c>
      <c r="AB40" s="37">
        <v>305831</v>
      </c>
      <c r="AC40" s="37">
        <v>40934</v>
      </c>
      <c r="AD40" s="37">
        <v>4020</v>
      </c>
      <c r="AE40" s="37">
        <v>37678</v>
      </c>
      <c r="AF40" s="36">
        <v>277250</v>
      </c>
      <c r="AG40" s="36">
        <v>43383</v>
      </c>
      <c r="AH40" s="36">
        <v>4414</v>
      </c>
      <c r="AI40" s="36">
        <v>38264</v>
      </c>
      <c r="AJ40" s="37">
        <v>218287</v>
      </c>
      <c r="AK40" s="37">
        <v>46065</v>
      </c>
      <c r="AL40" s="37">
        <v>3800</v>
      </c>
      <c r="AM40" s="37">
        <v>39699</v>
      </c>
      <c r="AN40" s="37">
        <v>39730</v>
      </c>
      <c r="AO40" s="37">
        <v>51458</v>
      </c>
      <c r="AP40" s="37">
        <v>538</v>
      </c>
      <c r="AQ40" s="37">
        <v>41195</v>
      </c>
      <c r="AR40" s="37">
        <v>98074</v>
      </c>
      <c r="AS40" s="37">
        <v>46268</v>
      </c>
      <c r="AT40" s="37">
        <v>627</v>
      </c>
      <c r="AU40" s="37">
        <v>36064</v>
      </c>
      <c r="AV40" s="37">
        <v>72973</v>
      </c>
      <c r="AW40" s="37">
        <v>45808</v>
      </c>
      <c r="AX40" s="37">
        <v>377</v>
      </c>
      <c r="AY40" s="37">
        <v>35780</v>
      </c>
      <c r="AZ40" s="37">
        <v>79600</v>
      </c>
      <c r="BA40" s="37">
        <v>45410</v>
      </c>
      <c r="BB40" s="37">
        <v>460</v>
      </c>
      <c r="BC40" s="37">
        <v>35176</v>
      </c>
      <c r="BD40" s="35">
        <v>67755</v>
      </c>
      <c r="BE40" s="35">
        <v>44814</v>
      </c>
      <c r="BF40" s="35">
        <v>426</v>
      </c>
      <c r="BG40" s="35">
        <v>35176</v>
      </c>
      <c r="BH40" s="35">
        <v>58585</v>
      </c>
      <c r="BI40" s="35">
        <v>48466</v>
      </c>
      <c r="BJ40" s="35">
        <v>350</v>
      </c>
      <c r="BK40" s="35">
        <v>37199</v>
      </c>
      <c r="BL40" s="35">
        <v>51230</v>
      </c>
      <c r="BM40" s="35">
        <v>49098</v>
      </c>
      <c r="BN40" s="35">
        <v>0</v>
      </c>
      <c r="BO40" s="35">
        <v>0</v>
      </c>
      <c r="BP40" s="35">
        <v>277298</v>
      </c>
      <c r="BQ40" s="35">
        <v>47573</v>
      </c>
      <c r="BR40" s="35">
        <v>776</v>
      </c>
      <c r="BS40" s="35">
        <v>36088</v>
      </c>
      <c r="BT40" s="38">
        <f t="shared" si="0"/>
        <v>456420</v>
      </c>
      <c r="BU40" s="38">
        <f t="shared" si="1"/>
        <v>18602690387</v>
      </c>
      <c r="BV40" s="38">
        <f t="shared" si="2"/>
        <v>40757.833545856884</v>
      </c>
      <c r="BW40" s="38">
        <f t="shared" si="3"/>
        <v>1940.8492164693755</v>
      </c>
      <c r="BX40" s="35">
        <v>24835</v>
      </c>
      <c r="BY40" s="35">
        <v>51471</v>
      </c>
      <c r="BZ40" s="35">
        <v>0</v>
      </c>
      <c r="CA40" s="35">
        <v>0</v>
      </c>
    </row>
    <row r="41" spans="1:79">
      <c r="A41" s="29">
        <f t="shared" si="4"/>
        <v>40</v>
      </c>
      <c r="B41" s="30" t="s">
        <v>314</v>
      </c>
      <c r="C41" s="29" t="s">
        <v>314</v>
      </c>
      <c r="D41" s="31" t="s">
        <v>114</v>
      </c>
      <c r="E41" s="31" t="s">
        <v>468</v>
      </c>
      <c r="F41" s="31" t="s">
        <v>486</v>
      </c>
      <c r="G41" s="31" t="s">
        <v>487</v>
      </c>
      <c r="H41" s="31" t="s">
        <v>488</v>
      </c>
      <c r="I41" s="31" t="s">
        <v>489</v>
      </c>
      <c r="J41" s="31" t="s">
        <v>395</v>
      </c>
      <c r="K41" s="31" t="s">
        <v>387</v>
      </c>
      <c r="L41" s="31" t="s">
        <v>430</v>
      </c>
      <c r="M41" s="32">
        <v>47027</v>
      </c>
      <c r="N41" s="33">
        <v>57835</v>
      </c>
      <c r="O41" s="34">
        <v>63416</v>
      </c>
      <c r="P41" s="35">
        <v>0</v>
      </c>
      <c r="Q41" s="35">
        <v>0</v>
      </c>
      <c r="R41" s="36">
        <v>28</v>
      </c>
      <c r="S41" s="32">
        <v>1679.5357142857142</v>
      </c>
      <c r="T41" s="33">
        <v>2065.5357142857142</v>
      </c>
      <c r="U41" s="34">
        <v>2264.8571428571427</v>
      </c>
      <c r="V41" s="35">
        <v>0</v>
      </c>
      <c r="W41" s="35">
        <v>0</v>
      </c>
      <c r="X41" s="36">
        <v>267722</v>
      </c>
      <c r="Y41" s="36">
        <v>43531</v>
      </c>
      <c r="Z41" s="36">
        <v>4423</v>
      </c>
      <c r="AA41" s="36">
        <v>40039</v>
      </c>
      <c r="AB41" s="37">
        <v>344748</v>
      </c>
      <c r="AC41" s="37">
        <v>43826</v>
      </c>
      <c r="AD41" s="37">
        <v>4876</v>
      </c>
      <c r="AE41" s="37">
        <v>40604</v>
      </c>
      <c r="AF41" s="36">
        <v>302153</v>
      </c>
      <c r="AG41" s="36">
        <v>46342</v>
      </c>
      <c r="AH41" s="36">
        <v>5391</v>
      </c>
      <c r="AI41" s="36">
        <v>40918</v>
      </c>
      <c r="AJ41" s="37">
        <v>266907</v>
      </c>
      <c r="AK41" s="37">
        <v>45832</v>
      </c>
      <c r="AL41" s="37">
        <v>4397</v>
      </c>
      <c r="AM41" s="37">
        <v>39086</v>
      </c>
      <c r="AN41" s="37">
        <v>46171</v>
      </c>
      <c r="AO41" s="37">
        <v>53265</v>
      </c>
      <c r="AP41" s="37">
        <v>781</v>
      </c>
      <c r="AQ41" s="37">
        <v>38458</v>
      </c>
      <c r="AR41" s="37">
        <v>89696</v>
      </c>
      <c r="AS41" s="37">
        <v>53812</v>
      </c>
      <c r="AT41" s="37">
        <v>912</v>
      </c>
      <c r="AU41" s="37">
        <v>41894</v>
      </c>
      <c r="AV41" s="37">
        <v>93544</v>
      </c>
      <c r="AW41" s="37">
        <v>54750</v>
      </c>
      <c r="AX41" s="37">
        <v>1098</v>
      </c>
      <c r="AY41" s="37">
        <v>42272</v>
      </c>
      <c r="AZ41" s="37">
        <v>100632</v>
      </c>
      <c r="BA41" s="37">
        <v>54177</v>
      </c>
      <c r="BB41" s="37">
        <v>1028</v>
      </c>
      <c r="BC41" s="37">
        <v>42906</v>
      </c>
      <c r="BD41" s="35">
        <v>52381</v>
      </c>
      <c r="BE41" s="35">
        <v>54873</v>
      </c>
      <c r="BF41" s="35">
        <v>1045</v>
      </c>
      <c r="BG41" s="35">
        <v>43366</v>
      </c>
      <c r="BH41" s="35">
        <v>96010</v>
      </c>
      <c r="BI41" s="35">
        <v>58024</v>
      </c>
      <c r="BJ41" s="35">
        <v>1163</v>
      </c>
      <c r="BK41" s="35">
        <v>45955</v>
      </c>
      <c r="BL41" s="35">
        <v>74296</v>
      </c>
      <c r="BM41" s="35">
        <v>57666</v>
      </c>
      <c r="BN41" s="35">
        <v>1018</v>
      </c>
      <c r="BO41" s="35">
        <v>46464</v>
      </c>
      <c r="BP41" s="35">
        <v>311100</v>
      </c>
      <c r="BQ41" s="35">
        <v>57354</v>
      </c>
      <c r="BR41" s="35">
        <v>4350</v>
      </c>
      <c r="BS41" s="35">
        <v>45729</v>
      </c>
      <c r="BT41" s="38">
        <f t="shared" si="0"/>
        <v>541363</v>
      </c>
      <c r="BU41" s="38">
        <f t="shared" si="1"/>
        <v>28043158667</v>
      </c>
      <c r="BV41" s="38">
        <f t="shared" si="2"/>
        <v>51801.025683321539</v>
      </c>
      <c r="BW41" s="38">
        <f t="shared" si="3"/>
        <v>1850.0366315471979</v>
      </c>
      <c r="BX41" s="35">
        <v>45729</v>
      </c>
      <c r="BY41" s="35">
        <v>61851</v>
      </c>
      <c r="BZ41" s="35">
        <v>773</v>
      </c>
      <c r="CA41" s="35">
        <v>47012</v>
      </c>
    </row>
    <row r="42" spans="1:79">
      <c r="A42" s="29">
        <f t="shared" si="4"/>
        <v>41</v>
      </c>
      <c r="B42" s="30" t="s">
        <v>314</v>
      </c>
      <c r="C42" s="29" t="s">
        <v>314</v>
      </c>
      <c r="D42" s="31" t="s">
        <v>114</v>
      </c>
      <c r="E42" s="31" t="s">
        <v>468</v>
      </c>
      <c r="F42" s="31" t="s">
        <v>490</v>
      </c>
      <c r="G42" s="31" t="s">
        <v>491</v>
      </c>
      <c r="H42" s="31" t="s">
        <v>492</v>
      </c>
      <c r="I42" s="31" t="s">
        <v>493</v>
      </c>
      <c r="J42" s="31" t="s">
        <v>358</v>
      </c>
      <c r="K42" s="31" t="s">
        <v>376</v>
      </c>
      <c r="L42" s="31" t="s">
        <v>360</v>
      </c>
      <c r="M42" s="32">
        <v>24099</v>
      </c>
      <c r="N42" s="33">
        <v>29143</v>
      </c>
      <c r="O42" s="34">
        <v>33150</v>
      </c>
      <c r="P42" s="35">
        <v>0</v>
      </c>
      <c r="Q42" s="35">
        <v>0</v>
      </c>
      <c r="R42" s="36">
        <v>21</v>
      </c>
      <c r="S42" s="32">
        <v>1147.5714285714287</v>
      </c>
      <c r="T42" s="33">
        <v>1387.7619047619048</v>
      </c>
      <c r="U42" s="34">
        <v>1578.5714285714287</v>
      </c>
      <c r="V42" s="35">
        <v>0</v>
      </c>
      <c r="W42" s="35">
        <v>0</v>
      </c>
      <c r="X42" s="40"/>
      <c r="Y42" s="40"/>
      <c r="Z42" s="40"/>
      <c r="AA42" s="40"/>
      <c r="AB42" s="41"/>
      <c r="AC42" s="41"/>
      <c r="AD42" s="41"/>
      <c r="AE42" s="41"/>
      <c r="AF42" s="40"/>
      <c r="AG42" s="40"/>
      <c r="AH42" s="40"/>
      <c r="AI42" s="40"/>
      <c r="AJ42" s="41"/>
      <c r="AK42" s="41"/>
      <c r="AL42" s="41"/>
      <c r="AM42" s="41"/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2134</v>
      </c>
      <c r="AW42" s="37">
        <v>29143</v>
      </c>
      <c r="AX42" s="37">
        <v>0</v>
      </c>
      <c r="AY42" s="37">
        <v>0</v>
      </c>
      <c r="AZ42" s="37">
        <v>250</v>
      </c>
      <c r="BA42" s="37">
        <v>25910</v>
      </c>
      <c r="BB42" s="37">
        <v>0</v>
      </c>
      <c r="BC42" s="37">
        <v>0</v>
      </c>
      <c r="BD42" s="42">
        <v>364</v>
      </c>
      <c r="BE42" s="42">
        <v>27939</v>
      </c>
      <c r="BF42" s="42">
        <v>0</v>
      </c>
      <c r="BG42" s="42">
        <v>0</v>
      </c>
      <c r="BH42" s="35">
        <v>466</v>
      </c>
      <c r="BI42" s="35">
        <v>31376</v>
      </c>
      <c r="BJ42" s="35">
        <v>0</v>
      </c>
      <c r="BK42" s="35">
        <v>0</v>
      </c>
      <c r="BL42" s="42">
        <v>601</v>
      </c>
      <c r="BM42" s="42">
        <v>31158</v>
      </c>
      <c r="BN42" s="42">
        <v>0</v>
      </c>
      <c r="BO42" s="42">
        <v>0</v>
      </c>
      <c r="BP42" s="35">
        <v>2168</v>
      </c>
      <c r="BQ42" s="35">
        <v>30675</v>
      </c>
      <c r="BR42" s="35">
        <v>0</v>
      </c>
      <c r="BS42" s="35">
        <v>0</v>
      </c>
      <c r="BT42" s="38">
        <f t="shared" si="0"/>
        <v>3599</v>
      </c>
      <c r="BU42" s="38">
        <f t="shared" si="1"/>
        <v>99878877</v>
      </c>
      <c r="BV42" s="38">
        <f t="shared" si="2"/>
        <v>27751.841344818004</v>
      </c>
      <c r="BW42" s="38">
        <f t="shared" si="3"/>
        <v>1321.5162545151429</v>
      </c>
      <c r="BX42" s="42">
        <v>817</v>
      </c>
      <c r="BY42" s="42">
        <v>34644</v>
      </c>
      <c r="BZ42" s="42">
        <v>0</v>
      </c>
      <c r="CA42" s="42">
        <v>0</v>
      </c>
    </row>
    <row r="43" spans="1:79">
      <c r="A43" s="29">
        <f t="shared" si="4"/>
        <v>42</v>
      </c>
      <c r="B43" s="30" t="s">
        <v>314</v>
      </c>
      <c r="C43" s="29" t="s">
        <v>314</v>
      </c>
      <c r="D43" s="31" t="s">
        <v>114</v>
      </c>
      <c r="E43" s="31" t="s">
        <v>468</v>
      </c>
      <c r="F43" s="31" t="s">
        <v>494</v>
      </c>
      <c r="G43" s="31" t="s">
        <v>495</v>
      </c>
      <c r="H43" s="31" t="s">
        <v>496</v>
      </c>
      <c r="I43" s="31" t="s">
        <v>489</v>
      </c>
      <c r="J43" s="31" t="s">
        <v>386</v>
      </c>
      <c r="K43" s="31" t="s">
        <v>497</v>
      </c>
      <c r="L43" s="31" t="s">
        <v>448</v>
      </c>
      <c r="M43" s="32">
        <v>40560</v>
      </c>
      <c r="N43" s="33">
        <v>42735</v>
      </c>
      <c r="O43" s="34">
        <v>42994</v>
      </c>
      <c r="P43" s="39"/>
      <c r="Q43" s="39"/>
      <c r="R43" s="36">
        <v>28</v>
      </c>
      <c r="S43" s="32">
        <v>1448.5714285714287</v>
      </c>
      <c r="T43" s="33">
        <v>1526.25</v>
      </c>
      <c r="U43" s="34">
        <v>1535.5</v>
      </c>
      <c r="V43" s="39"/>
      <c r="W43" s="39"/>
      <c r="X43" s="40"/>
      <c r="Y43" s="40"/>
      <c r="Z43" s="40"/>
      <c r="AA43" s="40"/>
      <c r="AB43" s="41"/>
      <c r="AC43" s="41"/>
      <c r="AD43" s="41"/>
      <c r="AE43" s="41"/>
      <c r="AF43" s="40"/>
      <c r="AG43" s="40"/>
      <c r="AH43" s="40"/>
      <c r="AI43" s="40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35">
        <v>1011</v>
      </c>
      <c r="BE43" s="35">
        <v>42416</v>
      </c>
      <c r="BF43" s="35">
        <v>0</v>
      </c>
      <c r="BG43" s="35">
        <v>0</v>
      </c>
      <c r="BH43" s="35">
        <v>1380</v>
      </c>
      <c r="BI43" s="35">
        <v>42735</v>
      </c>
      <c r="BJ43" s="35">
        <v>0</v>
      </c>
      <c r="BK43" s="35">
        <v>0</v>
      </c>
      <c r="BL43" s="35">
        <v>782</v>
      </c>
      <c r="BM43" s="35">
        <v>42359</v>
      </c>
      <c r="BN43" s="35">
        <v>0</v>
      </c>
      <c r="BO43" s="35">
        <v>0</v>
      </c>
      <c r="BP43" s="35">
        <v>3489</v>
      </c>
      <c r="BQ43" s="35">
        <v>42550</v>
      </c>
      <c r="BR43" s="35">
        <v>0</v>
      </c>
      <c r="BS43" s="35">
        <v>0</v>
      </c>
      <c r="BT43" s="38">
        <f t="shared" si="0"/>
        <v>6662</v>
      </c>
      <c r="BU43" s="38">
        <f t="shared" si="1"/>
        <v>240599415</v>
      </c>
      <c r="BV43" s="38">
        <f t="shared" si="2"/>
        <v>36115.192885019511</v>
      </c>
      <c r="BW43" s="38">
        <f t="shared" si="3"/>
        <v>1289.8283173221255</v>
      </c>
      <c r="BX43" s="35">
        <v>445</v>
      </c>
      <c r="BY43" s="35">
        <v>42834</v>
      </c>
      <c r="BZ43" s="35">
        <v>0</v>
      </c>
      <c r="CA43" s="35">
        <v>0</v>
      </c>
    </row>
    <row r="44" spans="1:79">
      <c r="A44" s="29">
        <f t="shared" si="4"/>
        <v>43</v>
      </c>
      <c r="B44" s="30" t="s">
        <v>314</v>
      </c>
      <c r="C44" s="29" t="s">
        <v>314</v>
      </c>
      <c r="D44" s="31" t="s">
        <v>114</v>
      </c>
      <c r="E44" s="31" t="s">
        <v>468</v>
      </c>
      <c r="F44" s="31" t="s">
        <v>498</v>
      </c>
      <c r="G44" s="31" t="s">
        <v>499</v>
      </c>
      <c r="H44" s="31" t="s">
        <v>500</v>
      </c>
      <c r="I44" s="31" t="s">
        <v>477</v>
      </c>
      <c r="J44" s="31" t="s">
        <v>365</v>
      </c>
      <c r="K44" s="31" t="s">
        <v>359</v>
      </c>
      <c r="L44" s="31" t="s">
        <v>501</v>
      </c>
      <c r="M44" s="32">
        <v>27186</v>
      </c>
      <c r="N44" s="33">
        <v>42726</v>
      </c>
      <c r="O44" s="34">
        <v>49840</v>
      </c>
      <c r="P44" s="35">
        <v>0</v>
      </c>
      <c r="Q44" s="35">
        <v>0</v>
      </c>
      <c r="R44" s="36">
        <v>21</v>
      </c>
      <c r="S44" s="32">
        <v>1294.5714285714287</v>
      </c>
      <c r="T44" s="33">
        <v>2034.5714285714287</v>
      </c>
      <c r="U44" s="34">
        <v>2373.3333333333335</v>
      </c>
      <c r="V44" s="35">
        <v>0</v>
      </c>
      <c r="W44" s="35">
        <v>0</v>
      </c>
      <c r="X44" s="36">
        <v>18478</v>
      </c>
      <c r="Y44" s="36">
        <v>35283</v>
      </c>
      <c r="Z44" s="36">
        <v>1515</v>
      </c>
      <c r="AA44" s="36">
        <v>23005</v>
      </c>
      <c r="AB44" s="37">
        <v>14671</v>
      </c>
      <c r="AC44" s="37">
        <v>34695</v>
      </c>
      <c r="AD44" s="37">
        <v>565</v>
      </c>
      <c r="AE44" s="37">
        <v>17923</v>
      </c>
      <c r="AF44" s="36">
        <v>20801</v>
      </c>
      <c r="AG44" s="36">
        <v>35324</v>
      </c>
      <c r="AH44" s="36">
        <v>1241</v>
      </c>
      <c r="AI44" s="36">
        <v>16046</v>
      </c>
      <c r="AJ44" s="37">
        <v>11203</v>
      </c>
      <c r="AK44" s="37">
        <v>36150</v>
      </c>
      <c r="AL44" s="37">
        <v>398</v>
      </c>
      <c r="AM44" s="37">
        <v>21414</v>
      </c>
      <c r="AN44" s="37">
        <v>2823</v>
      </c>
      <c r="AO44" s="37">
        <v>37961</v>
      </c>
      <c r="AP44" s="37">
        <v>46</v>
      </c>
      <c r="AQ44" s="37">
        <v>27521</v>
      </c>
      <c r="AR44" s="37">
        <v>2889</v>
      </c>
      <c r="AS44" s="37">
        <v>37922</v>
      </c>
      <c r="AT44" s="37">
        <v>5</v>
      </c>
      <c r="AU44" s="37">
        <v>27078</v>
      </c>
      <c r="AV44" s="37">
        <v>2761</v>
      </c>
      <c r="AW44" s="37">
        <v>40120</v>
      </c>
      <c r="AX44" s="37">
        <v>38</v>
      </c>
      <c r="AY44" s="37">
        <v>29254</v>
      </c>
      <c r="AZ44" s="37">
        <v>2365</v>
      </c>
      <c r="BA44" s="37">
        <v>40915</v>
      </c>
      <c r="BB44" s="37">
        <v>22</v>
      </c>
      <c r="BC44" s="37">
        <v>27127</v>
      </c>
      <c r="BD44" s="35">
        <v>2845</v>
      </c>
      <c r="BE44" s="35">
        <v>40998</v>
      </c>
      <c r="BF44" s="35">
        <v>63</v>
      </c>
      <c r="BG44" s="35">
        <v>27615</v>
      </c>
      <c r="BH44" s="35">
        <v>2722</v>
      </c>
      <c r="BI44" s="35">
        <v>40986</v>
      </c>
      <c r="BJ44" s="35">
        <v>104</v>
      </c>
      <c r="BK44" s="35">
        <v>26560</v>
      </c>
      <c r="BL44" s="35">
        <v>2012</v>
      </c>
      <c r="BM44" s="35">
        <v>40988</v>
      </c>
      <c r="BN44" s="35">
        <v>174</v>
      </c>
      <c r="BO44" s="35">
        <v>26717</v>
      </c>
      <c r="BP44" s="35">
        <v>9988</v>
      </c>
      <c r="BQ44" s="35">
        <v>41410</v>
      </c>
      <c r="BR44" s="35">
        <v>524</v>
      </c>
      <c r="BS44" s="35">
        <v>26958</v>
      </c>
      <c r="BT44" s="38">
        <f t="shared" si="0"/>
        <v>18432</v>
      </c>
      <c r="BU44" s="38">
        <f t="shared" si="1"/>
        <v>630955406</v>
      </c>
      <c r="BV44" s="38">
        <f t="shared" si="2"/>
        <v>34231.521592881945</v>
      </c>
      <c r="BW44" s="38">
        <f t="shared" si="3"/>
        <v>1630.0724568039022</v>
      </c>
      <c r="BX44" s="35">
        <v>2860</v>
      </c>
      <c r="BY44" s="35">
        <v>43048</v>
      </c>
      <c r="BZ44" s="35">
        <v>155</v>
      </c>
      <c r="CA44" s="35">
        <v>26912</v>
      </c>
    </row>
    <row r="45" spans="1:79">
      <c r="A45" s="29">
        <f t="shared" si="4"/>
        <v>44</v>
      </c>
      <c r="B45" s="30" t="s">
        <v>314</v>
      </c>
      <c r="C45" s="29" t="s">
        <v>314</v>
      </c>
      <c r="D45" s="31" t="s">
        <v>114</v>
      </c>
      <c r="E45" s="31" t="s">
        <v>468</v>
      </c>
      <c r="F45" s="31" t="s">
        <v>502</v>
      </c>
      <c r="G45" s="31" t="s">
        <v>503</v>
      </c>
      <c r="H45" s="31" t="s">
        <v>504</v>
      </c>
      <c r="I45" s="31" t="s">
        <v>505</v>
      </c>
      <c r="J45" s="31" t="s">
        <v>358</v>
      </c>
      <c r="K45" s="31" t="s">
        <v>506</v>
      </c>
      <c r="L45" s="31" t="s">
        <v>501</v>
      </c>
      <c r="M45" s="32">
        <v>31828</v>
      </c>
      <c r="N45" s="33">
        <v>49168</v>
      </c>
      <c r="O45" s="34">
        <v>53343</v>
      </c>
      <c r="P45" s="35">
        <v>0</v>
      </c>
      <c r="Q45" s="35">
        <v>0</v>
      </c>
      <c r="R45" s="36">
        <v>28</v>
      </c>
      <c r="S45" s="32">
        <v>1136.7142857142858</v>
      </c>
      <c r="T45" s="33">
        <v>1756</v>
      </c>
      <c r="U45" s="34">
        <v>1905.1071428571429</v>
      </c>
      <c r="V45" s="35">
        <v>0</v>
      </c>
      <c r="W45" s="35">
        <v>0</v>
      </c>
      <c r="X45" s="36">
        <v>87194</v>
      </c>
      <c r="Y45" s="36">
        <v>37597</v>
      </c>
      <c r="Z45" s="36">
        <v>8389</v>
      </c>
      <c r="AA45" s="36">
        <v>28633</v>
      </c>
      <c r="AB45" s="37">
        <v>115365</v>
      </c>
      <c r="AC45" s="37">
        <v>36935</v>
      </c>
      <c r="AD45" s="37">
        <v>5500</v>
      </c>
      <c r="AE45" s="37">
        <v>22304</v>
      </c>
      <c r="AF45" s="36">
        <v>139430</v>
      </c>
      <c r="AG45" s="36">
        <v>38131</v>
      </c>
      <c r="AH45" s="36">
        <v>8391</v>
      </c>
      <c r="AI45" s="36">
        <v>20461</v>
      </c>
      <c r="AJ45" s="37">
        <v>120864</v>
      </c>
      <c r="AK45" s="37">
        <v>40450</v>
      </c>
      <c r="AL45" s="37">
        <v>4719</v>
      </c>
      <c r="AM45" s="37">
        <v>19385</v>
      </c>
      <c r="AN45" s="37">
        <v>31278</v>
      </c>
      <c r="AO45" s="37">
        <v>42511</v>
      </c>
      <c r="AP45" s="37">
        <v>518</v>
      </c>
      <c r="AQ45" s="37">
        <v>24597</v>
      </c>
      <c r="AR45" s="37">
        <v>30426</v>
      </c>
      <c r="AS45" s="37">
        <v>42598</v>
      </c>
      <c r="AT45" s="37">
        <v>487</v>
      </c>
      <c r="AU45" s="37">
        <v>27317</v>
      </c>
      <c r="AV45" s="37">
        <v>33310</v>
      </c>
      <c r="AW45" s="37">
        <v>44731</v>
      </c>
      <c r="AX45" s="37">
        <v>688</v>
      </c>
      <c r="AY45" s="37">
        <v>25132</v>
      </c>
      <c r="AZ45" s="37">
        <v>33236</v>
      </c>
      <c r="BA45" s="37">
        <v>45851</v>
      </c>
      <c r="BB45" s="37">
        <v>509</v>
      </c>
      <c r="BC45" s="37">
        <v>32514</v>
      </c>
      <c r="BD45" s="35">
        <v>34486</v>
      </c>
      <c r="BE45" s="35">
        <v>45898</v>
      </c>
      <c r="BF45" s="35">
        <v>498</v>
      </c>
      <c r="BG45" s="35">
        <v>28488</v>
      </c>
      <c r="BH45" s="35">
        <v>35177</v>
      </c>
      <c r="BI45" s="35">
        <v>45870</v>
      </c>
      <c r="BJ45" s="35">
        <v>440</v>
      </c>
      <c r="BK45" s="35">
        <v>29600</v>
      </c>
      <c r="BL45" s="35">
        <v>36801</v>
      </c>
      <c r="BM45" s="35">
        <v>45878</v>
      </c>
      <c r="BN45" s="35">
        <v>681</v>
      </c>
      <c r="BO45" s="35">
        <v>31206</v>
      </c>
      <c r="BP45" s="35">
        <v>139416</v>
      </c>
      <c r="BQ45" s="35">
        <v>46659</v>
      </c>
      <c r="BR45" s="35">
        <v>2116</v>
      </c>
      <c r="BS45" s="35">
        <v>30378</v>
      </c>
      <c r="BT45" s="38">
        <f t="shared" si="0"/>
        <v>249615</v>
      </c>
      <c r="BU45" s="38">
        <f t="shared" si="1"/>
        <v>9919758954</v>
      </c>
      <c r="BV45" s="38">
        <f t="shared" si="2"/>
        <v>39740.235779099814</v>
      </c>
      <c r="BW45" s="38">
        <f t="shared" si="3"/>
        <v>1419.2941349678506</v>
      </c>
      <c r="BX45" s="35">
        <v>43681</v>
      </c>
      <c r="BY45" s="35">
        <v>48916</v>
      </c>
      <c r="BZ45" s="35">
        <v>675</v>
      </c>
      <c r="CA45" s="35">
        <v>32177</v>
      </c>
    </row>
    <row r="46" spans="1:79">
      <c r="A46" s="29">
        <f t="shared" si="4"/>
        <v>45</v>
      </c>
      <c r="B46" s="30" t="s">
        <v>314</v>
      </c>
      <c r="C46" s="29" t="s">
        <v>314</v>
      </c>
      <c r="D46" s="31" t="s">
        <v>114</v>
      </c>
      <c r="E46" s="31" t="s">
        <v>468</v>
      </c>
      <c r="F46" s="31" t="s">
        <v>507</v>
      </c>
      <c r="G46" s="31" t="s">
        <v>508</v>
      </c>
      <c r="H46" s="31" t="s">
        <v>509</v>
      </c>
      <c r="I46" s="31" t="s">
        <v>477</v>
      </c>
      <c r="J46" s="31" t="s">
        <v>358</v>
      </c>
      <c r="K46" s="31" t="s">
        <v>376</v>
      </c>
      <c r="L46" s="31" t="s">
        <v>339</v>
      </c>
      <c r="M46" s="32">
        <v>29346</v>
      </c>
      <c r="N46" s="33">
        <v>46281</v>
      </c>
      <c r="O46" s="34">
        <v>51946</v>
      </c>
      <c r="P46" s="35">
        <v>0</v>
      </c>
      <c r="Q46" s="35">
        <v>0</v>
      </c>
      <c r="R46" s="36">
        <v>21</v>
      </c>
      <c r="S46" s="32">
        <v>1397.4285714285713</v>
      </c>
      <c r="T46" s="33">
        <v>2203.8571428571427</v>
      </c>
      <c r="U46" s="34">
        <v>2473.6190476190477</v>
      </c>
      <c r="V46" s="35">
        <v>0</v>
      </c>
      <c r="W46" s="35">
        <v>0</v>
      </c>
      <c r="X46" s="36">
        <v>104061</v>
      </c>
      <c r="Y46" s="36">
        <v>35617</v>
      </c>
      <c r="Z46" s="36">
        <v>0</v>
      </c>
      <c r="AA46" s="36">
        <v>0</v>
      </c>
      <c r="AB46" s="37">
        <v>89877</v>
      </c>
      <c r="AC46" s="37">
        <v>37406</v>
      </c>
      <c r="AD46" s="37">
        <v>392</v>
      </c>
      <c r="AE46" s="37">
        <v>21978</v>
      </c>
      <c r="AF46" s="36">
        <v>121174</v>
      </c>
      <c r="AG46" s="36">
        <v>37267</v>
      </c>
      <c r="AH46" s="36">
        <v>634</v>
      </c>
      <c r="AI46" s="36">
        <v>22445</v>
      </c>
      <c r="AJ46" s="37">
        <v>132376</v>
      </c>
      <c r="AK46" s="37">
        <v>38379</v>
      </c>
      <c r="AL46" s="37">
        <v>960</v>
      </c>
      <c r="AM46" s="37">
        <v>24392</v>
      </c>
      <c r="AN46" s="37">
        <v>29045</v>
      </c>
      <c r="AO46" s="37">
        <v>40461</v>
      </c>
      <c r="AP46" s="37">
        <v>181</v>
      </c>
      <c r="AQ46" s="37">
        <v>28330</v>
      </c>
      <c r="AR46" s="37">
        <v>32536</v>
      </c>
      <c r="AS46" s="37">
        <v>40301</v>
      </c>
      <c r="AT46" s="37">
        <v>771</v>
      </c>
      <c r="AU46" s="37">
        <v>23598</v>
      </c>
      <c r="AV46" s="37">
        <v>30112</v>
      </c>
      <c r="AW46" s="37">
        <v>41660</v>
      </c>
      <c r="AX46" s="37">
        <v>276</v>
      </c>
      <c r="AY46" s="37">
        <v>28489</v>
      </c>
      <c r="AZ46" s="37">
        <v>28646</v>
      </c>
      <c r="BA46" s="37">
        <v>42406</v>
      </c>
      <c r="BB46" s="37">
        <v>328</v>
      </c>
      <c r="BC46" s="37">
        <v>30369</v>
      </c>
      <c r="BD46" s="35">
        <v>32267</v>
      </c>
      <c r="BE46" s="35">
        <v>43565</v>
      </c>
      <c r="BF46" s="35">
        <v>278</v>
      </c>
      <c r="BG46" s="35">
        <v>29396</v>
      </c>
      <c r="BH46" s="35">
        <v>32891</v>
      </c>
      <c r="BI46" s="35">
        <v>44367</v>
      </c>
      <c r="BJ46" s="35">
        <v>426</v>
      </c>
      <c r="BK46" s="35">
        <v>25683</v>
      </c>
      <c r="BL46" s="35">
        <v>32041</v>
      </c>
      <c r="BM46" s="35">
        <v>44417</v>
      </c>
      <c r="BN46" s="35">
        <v>554</v>
      </c>
      <c r="BO46" s="35">
        <v>28035</v>
      </c>
      <c r="BP46" s="35">
        <v>128598</v>
      </c>
      <c r="BQ46" s="35">
        <v>44645</v>
      </c>
      <c r="BR46" s="35">
        <v>1816</v>
      </c>
      <c r="BS46" s="35">
        <v>28094</v>
      </c>
      <c r="BT46" s="38">
        <f t="shared" si="0"/>
        <v>228871</v>
      </c>
      <c r="BU46" s="38">
        <f t="shared" si="1"/>
        <v>8709436776</v>
      </c>
      <c r="BV46" s="38">
        <f t="shared" si="2"/>
        <v>38053.911487257014</v>
      </c>
      <c r="BW46" s="38">
        <f t="shared" si="3"/>
        <v>1812.091023202715</v>
      </c>
      <c r="BX46" s="35">
        <v>33399</v>
      </c>
      <c r="BY46" s="35">
        <v>46559</v>
      </c>
      <c r="BZ46" s="35">
        <v>437</v>
      </c>
      <c r="CA46" s="35">
        <v>26937</v>
      </c>
    </row>
    <row r="47" spans="1:79">
      <c r="A47" s="29">
        <f t="shared" si="4"/>
        <v>46</v>
      </c>
      <c r="B47" s="30" t="s">
        <v>314</v>
      </c>
      <c r="C47" s="29" t="s">
        <v>314</v>
      </c>
      <c r="D47" s="31" t="s">
        <v>114</v>
      </c>
      <c r="E47" s="31" t="s">
        <v>468</v>
      </c>
      <c r="F47" s="31" t="s">
        <v>510</v>
      </c>
      <c r="G47" s="31" t="s">
        <v>511</v>
      </c>
      <c r="H47" s="31" t="s">
        <v>512</v>
      </c>
      <c r="I47" s="31" t="s">
        <v>505</v>
      </c>
      <c r="J47" s="31" t="s">
        <v>365</v>
      </c>
      <c r="K47" s="31" t="s">
        <v>371</v>
      </c>
      <c r="L47" s="31" t="s">
        <v>339</v>
      </c>
      <c r="M47" s="32">
        <v>22471</v>
      </c>
      <c r="N47" s="33">
        <v>49159</v>
      </c>
      <c r="O47" s="34">
        <v>54778</v>
      </c>
      <c r="P47" s="35">
        <v>0</v>
      </c>
      <c r="Q47" s="35">
        <v>0</v>
      </c>
      <c r="R47" s="36">
        <v>28</v>
      </c>
      <c r="S47" s="32">
        <v>802.53571428571433</v>
      </c>
      <c r="T47" s="33">
        <v>1755.6785714285713</v>
      </c>
      <c r="U47" s="34">
        <v>1956.3571428571429</v>
      </c>
      <c r="V47" s="35">
        <v>0</v>
      </c>
      <c r="W47" s="35">
        <v>0</v>
      </c>
      <c r="X47" s="36">
        <v>49212</v>
      </c>
      <c r="Y47" s="36">
        <v>39271</v>
      </c>
      <c r="Z47" s="36">
        <v>0</v>
      </c>
      <c r="AA47" s="36">
        <v>0</v>
      </c>
      <c r="AB47" s="37">
        <v>76390</v>
      </c>
      <c r="AC47" s="37">
        <v>40757</v>
      </c>
      <c r="AD47" s="37">
        <v>43</v>
      </c>
      <c r="AE47" s="37">
        <v>19653</v>
      </c>
      <c r="AF47" s="36">
        <v>103419</v>
      </c>
      <c r="AG47" s="36">
        <v>40539</v>
      </c>
      <c r="AH47" s="36">
        <v>222</v>
      </c>
      <c r="AI47" s="36">
        <v>21761</v>
      </c>
      <c r="AJ47" s="37">
        <v>121750</v>
      </c>
      <c r="AK47" s="37">
        <v>41707</v>
      </c>
      <c r="AL47" s="37">
        <v>687</v>
      </c>
      <c r="AM47" s="37">
        <v>22044</v>
      </c>
      <c r="AN47" s="37">
        <v>28600</v>
      </c>
      <c r="AO47" s="37">
        <v>43779</v>
      </c>
      <c r="AP47" s="37">
        <v>320</v>
      </c>
      <c r="AQ47" s="37">
        <v>20797</v>
      </c>
      <c r="AR47" s="37">
        <v>31535</v>
      </c>
      <c r="AS47" s="37">
        <v>43675</v>
      </c>
      <c r="AT47" s="37">
        <v>136</v>
      </c>
      <c r="AU47" s="37">
        <v>20024</v>
      </c>
      <c r="AV47" s="37">
        <v>30699</v>
      </c>
      <c r="AW47" s="37">
        <v>45211</v>
      </c>
      <c r="AX47" s="37">
        <v>143</v>
      </c>
      <c r="AY47" s="37">
        <v>22486</v>
      </c>
      <c r="AZ47" s="37">
        <v>28316</v>
      </c>
      <c r="BA47" s="37">
        <v>46142</v>
      </c>
      <c r="BB47" s="37">
        <v>151</v>
      </c>
      <c r="BC47" s="37">
        <v>24131</v>
      </c>
      <c r="BD47" s="35">
        <v>32376</v>
      </c>
      <c r="BE47" s="35">
        <v>47462</v>
      </c>
      <c r="BF47" s="35">
        <v>225</v>
      </c>
      <c r="BG47" s="35">
        <v>21329</v>
      </c>
      <c r="BH47" s="35">
        <v>33835</v>
      </c>
      <c r="BI47" s="35">
        <v>48359</v>
      </c>
      <c r="BJ47" s="35">
        <v>288</v>
      </c>
      <c r="BK47" s="35">
        <v>21294</v>
      </c>
      <c r="BL47" s="35">
        <v>35335</v>
      </c>
      <c r="BM47" s="35">
        <v>48296</v>
      </c>
      <c r="BN47" s="35">
        <v>274</v>
      </c>
      <c r="BO47" s="35">
        <v>20992</v>
      </c>
      <c r="BP47" s="35">
        <v>133992</v>
      </c>
      <c r="BQ47" s="35">
        <v>48319</v>
      </c>
      <c r="BR47" s="35">
        <v>1356</v>
      </c>
      <c r="BS47" s="35">
        <v>21732</v>
      </c>
      <c r="BT47" s="38">
        <f t="shared" si="0"/>
        <v>237681</v>
      </c>
      <c r="BU47" s="38">
        <f t="shared" si="1"/>
        <v>9863357308</v>
      </c>
      <c r="BV47" s="38">
        <f t="shared" si="2"/>
        <v>41498.299434956942</v>
      </c>
      <c r="BW47" s="38">
        <f t="shared" si="3"/>
        <v>1482.0821226770336</v>
      </c>
      <c r="BX47" s="35">
        <v>32102</v>
      </c>
      <c r="BY47" s="35">
        <v>49340</v>
      </c>
      <c r="BZ47" s="35">
        <v>521</v>
      </c>
      <c r="CA47" s="35">
        <v>25300</v>
      </c>
    </row>
    <row r="48" spans="1:79">
      <c r="A48" s="29">
        <f t="shared" si="4"/>
        <v>47</v>
      </c>
      <c r="B48" s="30" t="s">
        <v>314</v>
      </c>
      <c r="C48" s="29" t="s">
        <v>314</v>
      </c>
      <c r="D48" s="31" t="s">
        <v>114</v>
      </c>
      <c r="E48" s="31" t="s">
        <v>468</v>
      </c>
      <c r="F48" s="31" t="s">
        <v>513</v>
      </c>
      <c r="G48" s="31" t="s">
        <v>514</v>
      </c>
      <c r="H48" s="31" t="s">
        <v>515</v>
      </c>
      <c r="I48" s="31" t="s">
        <v>493</v>
      </c>
      <c r="J48" s="31" t="s">
        <v>358</v>
      </c>
      <c r="K48" s="31" t="s">
        <v>376</v>
      </c>
      <c r="L48" s="31" t="s">
        <v>377</v>
      </c>
      <c r="M48" s="32">
        <v>18296</v>
      </c>
      <c r="N48" s="33">
        <v>44942</v>
      </c>
      <c r="O48" s="34">
        <v>54266</v>
      </c>
      <c r="P48" s="35">
        <v>0</v>
      </c>
      <c r="Q48" s="35">
        <v>0</v>
      </c>
      <c r="R48" s="36">
        <v>21</v>
      </c>
      <c r="S48" s="32">
        <v>871.23809523809518</v>
      </c>
      <c r="T48" s="33">
        <v>2140.0952380952381</v>
      </c>
      <c r="U48" s="34">
        <v>2584.0952380952381</v>
      </c>
      <c r="V48" s="35">
        <v>0</v>
      </c>
      <c r="W48" s="35">
        <v>0</v>
      </c>
      <c r="X48" s="40"/>
      <c r="Y48" s="40"/>
      <c r="Z48" s="40"/>
      <c r="AA48" s="40"/>
      <c r="AB48" s="37">
        <v>0</v>
      </c>
      <c r="AC48" s="37">
        <v>0</v>
      </c>
      <c r="AD48" s="37">
        <v>0</v>
      </c>
      <c r="AE48" s="37">
        <v>0</v>
      </c>
      <c r="AF48" s="36">
        <v>0</v>
      </c>
      <c r="AG48" s="36">
        <v>0</v>
      </c>
      <c r="AH48" s="36">
        <v>0</v>
      </c>
      <c r="AI48" s="36">
        <v>0</v>
      </c>
      <c r="AJ48" s="37">
        <v>18953</v>
      </c>
      <c r="AK48" s="37">
        <v>39621</v>
      </c>
      <c r="AL48" s="37">
        <v>1346</v>
      </c>
      <c r="AM48" s="37">
        <v>19033</v>
      </c>
      <c r="AN48" s="37">
        <v>4943</v>
      </c>
      <c r="AO48" s="37">
        <v>40701</v>
      </c>
      <c r="AP48" s="37">
        <v>335</v>
      </c>
      <c r="AQ48" s="37">
        <v>19165</v>
      </c>
      <c r="AR48" s="37">
        <v>8101</v>
      </c>
      <c r="AS48" s="37">
        <v>41222</v>
      </c>
      <c r="AT48" s="37">
        <v>567</v>
      </c>
      <c r="AU48" s="37">
        <v>19128</v>
      </c>
      <c r="AV48" s="37">
        <v>7477</v>
      </c>
      <c r="AW48" s="37">
        <v>42417</v>
      </c>
      <c r="AX48" s="37">
        <v>438</v>
      </c>
      <c r="AY48" s="37">
        <v>22535</v>
      </c>
      <c r="AZ48" s="37">
        <v>9109</v>
      </c>
      <c r="BA48" s="37">
        <v>43276</v>
      </c>
      <c r="BB48" s="37">
        <v>642</v>
      </c>
      <c r="BC48" s="37">
        <v>18585</v>
      </c>
      <c r="BD48" s="35">
        <v>6872</v>
      </c>
      <c r="BE48" s="35">
        <v>43682</v>
      </c>
      <c r="BF48" s="35">
        <v>248</v>
      </c>
      <c r="BG48" s="35">
        <v>15646</v>
      </c>
      <c r="BH48" s="35">
        <v>9116</v>
      </c>
      <c r="BI48" s="35">
        <v>45350</v>
      </c>
      <c r="BJ48" s="35">
        <v>402</v>
      </c>
      <c r="BK48" s="35">
        <v>15640</v>
      </c>
      <c r="BL48" s="35">
        <v>7909</v>
      </c>
      <c r="BM48" s="35">
        <v>45439</v>
      </c>
      <c r="BN48" s="35">
        <v>473</v>
      </c>
      <c r="BO48" s="35">
        <v>17120</v>
      </c>
      <c r="BP48" s="35">
        <v>32020</v>
      </c>
      <c r="BQ48" s="35">
        <v>44911</v>
      </c>
      <c r="BR48" s="35">
        <v>1731</v>
      </c>
      <c r="BS48" s="35">
        <v>16978</v>
      </c>
      <c r="BT48" s="38">
        <f t="shared" si="0"/>
        <v>58771</v>
      </c>
      <c r="BU48" s="38">
        <f t="shared" si="1"/>
        <v>2258542591</v>
      </c>
      <c r="BV48" s="38">
        <f t="shared" si="2"/>
        <v>38429.541627673512</v>
      </c>
      <c r="BW48" s="38">
        <f t="shared" si="3"/>
        <v>1829.9781727463578</v>
      </c>
      <c r="BX48" s="35">
        <v>4809</v>
      </c>
      <c r="BY48" s="35">
        <v>46009</v>
      </c>
      <c r="BZ48" s="35">
        <v>434</v>
      </c>
      <c r="CA48" s="35">
        <v>18117</v>
      </c>
    </row>
    <row r="49" spans="1:79">
      <c r="A49" s="29">
        <f t="shared" si="4"/>
        <v>48</v>
      </c>
      <c r="B49" s="30" t="s">
        <v>314</v>
      </c>
      <c r="C49" s="29" t="s">
        <v>314</v>
      </c>
      <c r="D49" s="31" t="s">
        <v>114</v>
      </c>
      <c r="E49" s="31" t="s">
        <v>468</v>
      </c>
      <c r="F49" s="31" t="s">
        <v>516</v>
      </c>
      <c r="G49" s="31" t="s">
        <v>514</v>
      </c>
      <c r="H49" s="31" t="s">
        <v>515</v>
      </c>
      <c r="I49" s="31" t="s">
        <v>493</v>
      </c>
      <c r="J49" s="31" t="s">
        <v>358</v>
      </c>
      <c r="K49" s="31" t="s">
        <v>359</v>
      </c>
      <c r="L49" s="31" t="s">
        <v>377</v>
      </c>
      <c r="M49" s="32">
        <v>45717</v>
      </c>
      <c r="N49" s="33">
        <v>50794</v>
      </c>
      <c r="O49" s="34">
        <v>53440</v>
      </c>
      <c r="P49" s="35">
        <v>0</v>
      </c>
      <c r="Q49" s="35">
        <v>0</v>
      </c>
      <c r="R49" s="36">
        <v>21</v>
      </c>
      <c r="S49" s="32">
        <v>2177</v>
      </c>
      <c r="T49" s="33">
        <v>2418.7619047619046</v>
      </c>
      <c r="U49" s="34">
        <v>2544.7619047619046</v>
      </c>
      <c r="V49" s="35">
        <v>0</v>
      </c>
      <c r="W49" s="35">
        <v>0</v>
      </c>
      <c r="X49" s="36">
        <v>9628</v>
      </c>
      <c r="Y49" s="36">
        <v>33707</v>
      </c>
      <c r="Z49" s="36">
        <v>646</v>
      </c>
      <c r="AA49" s="36">
        <v>31437</v>
      </c>
      <c r="AB49" s="37">
        <v>14884</v>
      </c>
      <c r="AC49" s="37">
        <v>36839</v>
      </c>
      <c r="AD49" s="37">
        <v>100</v>
      </c>
      <c r="AE49" s="37">
        <v>21090</v>
      </c>
      <c r="AF49" s="36">
        <v>26945</v>
      </c>
      <c r="AG49" s="36">
        <v>37253</v>
      </c>
      <c r="AH49" s="36">
        <v>886</v>
      </c>
      <c r="AI49" s="36">
        <v>21146</v>
      </c>
      <c r="AJ49" s="37">
        <v>11309</v>
      </c>
      <c r="AK49" s="37">
        <v>41037</v>
      </c>
      <c r="AL49" s="37">
        <v>351</v>
      </c>
      <c r="AM49" s="37">
        <v>20002</v>
      </c>
      <c r="AN49" s="37">
        <v>1514</v>
      </c>
      <c r="AO49" s="37">
        <v>46028</v>
      </c>
      <c r="AP49" s="37">
        <v>0</v>
      </c>
      <c r="AQ49" s="37">
        <v>0</v>
      </c>
      <c r="AR49" s="37">
        <v>1803</v>
      </c>
      <c r="AS49" s="37">
        <v>46027</v>
      </c>
      <c r="AT49" s="37">
        <v>0</v>
      </c>
      <c r="AU49" s="37">
        <v>0</v>
      </c>
      <c r="AV49" s="37">
        <v>1846</v>
      </c>
      <c r="AW49" s="37">
        <v>47604</v>
      </c>
      <c r="AX49" s="37">
        <v>0</v>
      </c>
      <c r="AY49" s="37">
        <v>0</v>
      </c>
      <c r="AZ49" s="37">
        <v>1646</v>
      </c>
      <c r="BA49" s="37">
        <v>48271</v>
      </c>
      <c r="BB49" s="37">
        <v>0</v>
      </c>
      <c r="BC49" s="37">
        <v>0</v>
      </c>
      <c r="BD49" s="35">
        <v>1643</v>
      </c>
      <c r="BE49" s="35">
        <v>49306</v>
      </c>
      <c r="BF49" s="35">
        <v>0</v>
      </c>
      <c r="BG49" s="35">
        <v>0</v>
      </c>
      <c r="BH49" s="35">
        <v>1687</v>
      </c>
      <c r="BI49" s="35">
        <v>49869</v>
      </c>
      <c r="BJ49" s="35">
        <v>0</v>
      </c>
      <c r="BK49" s="35">
        <v>0</v>
      </c>
      <c r="BL49" s="35">
        <v>1548</v>
      </c>
      <c r="BM49" s="35">
        <v>49683</v>
      </c>
      <c r="BN49" s="35">
        <v>0</v>
      </c>
      <c r="BO49" s="35">
        <v>0</v>
      </c>
      <c r="BP49" s="35">
        <v>6370</v>
      </c>
      <c r="BQ49" s="35">
        <v>49895</v>
      </c>
      <c r="BR49" s="35">
        <v>0</v>
      </c>
      <c r="BS49" s="35">
        <v>0</v>
      </c>
      <c r="BT49" s="38">
        <f t="shared" si="0"/>
        <v>11248</v>
      </c>
      <c r="BU49" s="38">
        <f t="shared" si="1"/>
        <v>478920386</v>
      </c>
      <c r="BV49" s="38">
        <f t="shared" si="2"/>
        <v>42578.27044807966</v>
      </c>
      <c r="BW49" s="38">
        <f t="shared" si="3"/>
        <v>2027.5366880037934</v>
      </c>
      <c r="BX49" s="35">
        <v>1516</v>
      </c>
      <c r="BY49" s="35">
        <v>50794</v>
      </c>
      <c r="BZ49" s="35">
        <v>0</v>
      </c>
      <c r="CA49" s="35">
        <v>0</v>
      </c>
    </row>
    <row r="50" spans="1:79">
      <c r="A50" s="29">
        <f t="shared" si="4"/>
        <v>49</v>
      </c>
      <c r="B50" s="30" t="s">
        <v>314</v>
      </c>
      <c r="C50" s="29" t="s">
        <v>314</v>
      </c>
      <c r="D50" s="31" t="s">
        <v>114</v>
      </c>
      <c r="E50" s="31" t="s">
        <v>468</v>
      </c>
      <c r="F50" s="31" t="s">
        <v>517</v>
      </c>
      <c r="G50" s="31" t="s">
        <v>518</v>
      </c>
      <c r="H50" s="31" t="s">
        <v>519</v>
      </c>
      <c r="I50" s="31" t="s">
        <v>505</v>
      </c>
      <c r="J50" s="31" t="s">
        <v>358</v>
      </c>
      <c r="K50" s="31" t="s">
        <v>376</v>
      </c>
      <c r="L50" s="31" t="s">
        <v>377</v>
      </c>
      <c r="M50" s="32">
        <v>16982</v>
      </c>
      <c r="N50" s="33">
        <v>45981</v>
      </c>
      <c r="O50" s="34">
        <v>54466</v>
      </c>
      <c r="P50" s="35">
        <v>0</v>
      </c>
      <c r="Q50" s="35">
        <v>0</v>
      </c>
      <c r="R50" s="36">
        <v>21</v>
      </c>
      <c r="S50" s="32">
        <v>808.66666666666663</v>
      </c>
      <c r="T50" s="33">
        <v>2189.5714285714284</v>
      </c>
      <c r="U50" s="34">
        <v>2593.6190476190477</v>
      </c>
      <c r="V50" s="35">
        <v>0</v>
      </c>
      <c r="W50" s="35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16777</v>
      </c>
      <c r="AG50" s="42">
        <v>37550</v>
      </c>
      <c r="AH50" s="42">
        <v>1004</v>
      </c>
      <c r="AI50" s="42">
        <v>19865</v>
      </c>
      <c r="AJ50" s="42">
        <v>30994</v>
      </c>
      <c r="AK50" s="42">
        <v>40515</v>
      </c>
      <c r="AL50" s="42">
        <v>1730</v>
      </c>
      <c r="AM50" s="42">
        <v>17942</v>
      </c>
      <c r="AN50" s="42">
        <v>7736</v>
      </c>
      <c r="AO50" s="42">
        <v>41875</v>
      </c>
      <c r="AP50" s="42">
        <v>1699</v>
      </c>
      <c r="AQ50" s="42">
        <v>18656</v>
      </c>
      <c r="AR50" s="42">
        <v>12425</v>
      </c>
      <c r="AS50" s="42">
        <v>42247</v>
      </c>
      <c r="AT50" s="42">
        <v>1451</v>
      </c>
      <c r="AU50" s="42">
        <v>17144</v>
      </c>
      <c r="AV50" s="42">
        <v>8594</v>
      </c>
      <c r="AW50" s="42">
        <v>43275</v>
      </c>
      <c r="AX50" s="42">
        <v>1059</v>
      </c>
      <c r="AY50" s="42">
        <v>16971</v>
      </c>
      <c r="AZ50" s="42">
        <v>9182</v>
      </c>
      <c r="BA50" s="42">
        <v>44196</v>
      </c>
      <c r="BB50" s="42">
        <v>1247</v>
      </c>
      <c r="BC50" s="42">
        <v>16914</v>
      </c>
      <c r="BD50" s="42">
        <v>7771</v>
      </c>
      <c r="BE50" s="42">
        <v>44698</v>
      </c>
      <c r="BF50" s="42">
        <v>783</v>
      </c>
      <c r="BG50" s="42">
        <v>17177</v>
      </c>
      <c r="BH50" s="42">
        <v>8909</v>
      </c>
      <c r="BI50" s="42">
        <v>45758</v>
      </c>
      <c r="BJ50" s="42">
        <v>1371</v>
      </c>
      <c r="BK50" s="42">
        <v>16917</v>
      </c>
      <c r="BL50" s="42">
        <v>7235</v>
      </c>
      <c r="BM50" s="42">
        <v>46186</v>
      </c>
      <c r="BN50" s="42">
        <v>908</v>
      </c>
      <c r="BO50" s="42">
        <v>16932</v>
      </c>
      <c r="BP50" s="42">
        <v>32593</v>
      </c>
      <c r="BQ50" s="42">
        <v>45660</v>
      </c>
      <c r="BR50" s="42">
        <v>4007</v>
      </c>
      <c r="BS50" s="42">
        <v>16987</v>
      </c>
      <c r="BT50" s="38">
        <f t="shared" si="0"/>
        <v>63577</v>
      </c>
      <c r="BU50" s="38">
        <f t="shared" si="1"/>
        <v>2350146544</v>
      </c>
      <c r="BV50" s="38">
        <f t="shared" si="2"/>
        <v>36965.357660789276</v>
      </c>
      <c r="BW50" s="38">
        <f t="shared" si="3"/>
        <v>1760.2551267042513</v>
      </c>
      <c r="BX50" s="42">
        <v>5290</v>
      </c>
      <c r="BY50" s="42">
        <v>46709</v>
      </c>
      <c r="BZ50" s="42">
        <v>782</v>
      </c>
      <c r="CA50" s="42">
        <v>17342</v>
      </c>
    </row>
    <row r="51" spans="1:79">
      <c r="A51" s="29">
        <f t="shared" si="4"/>
        <v>50</v>
      </c>
      <c r="B51" s="30" t="s">
        <v>314</v>
      </c>
      <c r="C51" s="29" t="s">
        <v>314</v>
      </c>
      <c r="D51" s="31" t="s">
        <v>114</v>
      </c>
      <c r="E51" s="31" t="s">
        <v>468</v>
      </c>
      <c r="F51" s="31" t="s">
        <v>520</v>
      </c>
      <c r="G51" s="31" t="s">
        <v>518</v>
      </c>
      <c r="H51" s="31" t="s">
        <v>519</v>
      </c>
      <c r="I51" s="31" t="s">
        <v>505</v>
      </c>
      <c r="J51" s="31" t="s">
        <v>358</v>
      </c>
      <c r="K51" s="31" t="s">
        <v>371</v>
      </c>
      <c r="L51" s="31" t="s">
        <v>377</v>
      </c>
      <c r="M51" s="32">
        <v>40548</v>
      </c>
      <c r="N51" s="33">
        <v>44147</v>
      </c>
      <c r="O51" s="34">
        <v>52638</v>
      </c>
      <c r="P51" s="39"/>
      <c r="Q51" s="39"/>
      <c r="R51" s="36">
        <v>28</v>
      </c>
      <c r="S51" s="32">
        <v>1448.1428571428571</v>
      </c>
      <c r="T51" s="33">
        <v>1576.6785714285713</v>
      </c>
      <c r="U51" s="34">
        <v>1879.9285714285713</v>
      </c>
      <c r="V51" s="39"/>
      <c r="W51" s="39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2">
        <v>417</v>
      </c>
      <c r="AS51" s="42">
        <v>41100</v>
      </c>
      <c r="AT51" s="42">
        <v>0</v>
      </c>
      <c r="AU51" s="42">
        <v>0</v>
      </c>
      <c r="AV51" s="42">
        <v>4622</v>
      </c>
      <c r="AW51" s="42">
        <v>41504</v>
      </c>
      <c r="AX51" s="42">
        <v>0</v>
      </c>
      <c r="AY51" s="42">
        <v>0</v>
      </c>
      <c r="AZ51" s="42">
        <v>2909</v>
      </c>
      <c r="BA51" s="42">
        <v>42579</v>
      </c>
      <c r="BB51" s="42">
        <v>0</v>
      </c>
      <c r="BC51" s="42">
        <v>0</v>
      </c>
      <c r="BD51" s="42">
        <v>3718</v>
      </c>
      <c r="BE51" s="42">
        <v>42846</v>
      </c>
      <c r="BF51" s="42">
        <v>0</v>
      </c>
      <c r="BG51" s="42">
        <v>0</v>
      </c>
      <c r="BH51" s="42">
        <v>6533</v>
      </c>
      <c r="BI51" s="42">
        <v>44171</v>
      </c>
      <c r="BJ51" s="42">
        <v>0</v>
      </c>
      <c r="BK51" s="42">
        <v>0</v>
      </c>
      <c r="BL51" s="42">
        <v>4806</v>
      </c>
      <c r="BM51" s="42">
        <v>45064</v>
      </c>
      <c r="BN51" s="42">
        <v>0</v>
      </c>
      <c r="BO51" s="42">
        <v>0</v>
      </c>
      <c r="BP51" s="42">
        <v>22950</v>
      </c>
      <c r="BQ51" s="42">
        <v>44135</v>
      </c>
      <c r="BR51" s="42">
        <v>4</v>
      </c>
      <c r="BS51" s="42">
        <v>53088</v>
      </c>
      <c r="BT51" s="38">
        <f t="shared" si="0"/>
        <v>38011</v>
      </c>
      <c r="BU51" s="38">
        <f t="shared" si="1"/>
        <v>1518303893</v>
      </c>
      <c r="BV51" s="38">
        <f t="shared" si="2"/>
        <v>39943.802925468946</v>
      </c>
      <c r="BW51" s="38">
        <f t="shared" si="3"/>
        <v>1426.5643901953194</v>
      </c>
      <c r="BX51" s="42">
        <v>5749</v>
      </c>
      <c r="BY51" s="42">
        <v>45014</v>
      </c>
      <c r="BZ51" s="42">
        <v>42</v>
      </c>
      <c r="CA51" s="42">
        <v>52293</v>
      </c>
    </row>
    <row r="52" spans="1:79">
      <c r="A52" s="29">
        <f t="shared" si="4"/>
        <v>51</v>
      </c>
      <c r="B52" s="30" t="s">
        <v>314</v>
      </c>
      <c r="C52" s="29" t="s">
        <v>314</v>
      </c>
      <c r="D52" s="31" t="s">
        <v>114</v>
      </c>
      <c r="E52" s="31" t="s">
        <v>468</v>
      </c>
      <c r="F52" s="31" t="s">
        <v>521</v>
      </c>
      <c r="G52" s="31" t="s">
        <v>522</v>
      </c>
      <c r="H52" s="31" t="s">
        <v>519</v>
      </c>
      <c r="I52" s="31" t="s">
        <v>505</v>
      </c>
      <c r="J52" s="31" t="s">
        <v>523</v>
      </c>
      <c r="K52" s="31" t="s">
        <v>524</v>
      </c>
      <c r="L52" s="31" t="s">
        <v>377</v>
      </c>
      <c r="M52" s="32">
        <v>0</v>
      </c>
      <c r="N52" s="33">
        <v>0</v>
      </c>
      <c r="O52" s="34">
        <v>0</v>
      </c>
      <c r="P52" s="35">
        <v>0</v>
      </c>
      <c r="Q52" s="35">
        <v>0</v>
      </c>
      <c r="R52" s="36">
        <v>21</v>
      </c>
      <c r="S52" s="32">
        <v>0</v>
      </c>
      <c r="T52" s="33">
        <v>0</v>
      </c>
      <c r="U52" s="34">
        <v>0</v>
      </c>
      <c r="V52" s="35">
        <v>0</v>
      </c>
      <c r="W52" s="35">
        <v>0</v>
      </c>
      <c r="X52" s="36">
        <v>9753</v>
      </c>
      <c r="Y52" s="36">
        <v>33705</v>
      </c>
      <c r="Z52" s="36">
        <v>629</v>
      </c>
      <c r="AA52" s="36">
        <v>31425</v>
      </c>
      <c r="AB52" s="37">
        <v>21344</v>
      </c>
      <c r="AC52" s="37">
        <v>37106</v>
      </c>
      <c r="AD52" s="37">
        <v>72</v>
      </c>
      <c r="AE52" s="37">
        <v>21640</v>
      </c>
      <c r="AF52" s="36">
        <v>16489</v>
      </c>
      <c r="AG52" s="36">
        <v>37118</v>
      </c>
      <c r="AH52" s="36">
        <v>526</v>
      </c>
      <c r="AI52" s="36">
        <v>20587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8">
        <f t="shared" si="0"/>
        <v>0</v>
      </c>
      <c r="BU52" s="38">
        <f t="shared" si="1"/>
        <v>0</v>
      </c>
      <c r="BV52" s="38" t="e">
        <f t="shared" si="2"/>
        <v>#DIV/0!</v>
      </c>
      <c r="BW52" s="38" t="e">
        <f t="shared" si="3"/>
        <v>#DIV/0!</v>
      </c>
      <c r="BX52" s="35">
        <v>0</v>
      </c>
      <c r="BY52" s="35">
        <v>0</v>
      </c>
      <c r="BZ52" s="35">
        <v>0</v>
      </c>
      <c r="CA52" s="35">
        <v>0</v>
      </c>
    </row>
    <row r="53" spans="1:79">
      <c r="A53" s="29">
        <f t="shared" si="4"/>
        <v>52</v>
      </c>
      <c r="B53" s="30" t="s">
        <v>314</v>
      </c>
      <c r="C53" s="29" t="s">
        <v>314</v>
      </c>
      <c r="D53" s="31" t="s">
        <v>114</v>
      </c>
      <c r="E53" s="31" t="s">
        <v>468</v>
      </c>
      <c r="F53" s="31" t="s">
        <v>525</v>
      </c>
      <c r="G53" s="31" t="s">
        <v>526</v>
      </c>
      <c r="H53" s="31" t="s">
        <v>527</v>
      </c>
      <c r="I53" s="31" t="s">
        <v>505</v>
      </c>
      <c r="J53" s="31" t="s">
        <v>358</v>
      </c>
      <c r="K53" s="31" t="s">
        <v>359</v>
      </c>
      <c r="L53" s="31" t="s">
        <v>388</v>
      </c>
      <c r="M53" s="32">
        <v>44650</v>
      </c>
      <c r="N53" s="33">
        <v>46574</v>
      </c>
      <c r="O53" s="34">
        <v>54998</v>
      </c>
      <c r="P53" s="39"/>
      <c r="Q53" s="39"/>
      <c r="R53" s="36">
        <v>21</v>
      </c>
      <c r="S53" s="32">
        <v>2126.1904761904761</v>
      </c>
      <c r="T53" s="33">
        <v>2217.8095238095239</v>
      </c>
      <c r="U53" s="34">
        <v>2618.9523809523807</v>
      </c>
      <c r="V53" s="39"/>
      <c r="W53" s="39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2">
        <v>0</v>
      </c>
      <c r="AK53" s="42">
        <v>0</v>
      </c>
      <c r="AL53" s="42">
        <v>0</v>
      </c>
      <c r="AM53" s="42">
        <v>0</v>
      </c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2">
        <v>7423</v>
      </c>
      <c r="BE53" s="42">
        <v>44596</v>
      </c>
      <c r="BF53" s="42">
        <v>0</v>
      </c>
      <c r="BG53" s="42">
        <v>0</v>
      </c>
      <c r="BH53" s="42">
        <v>6748</v>
      </c>
      <c r="BI53" s="42">
        <v>44630</v>
      </c>
      <c r="BJ53" s="42">
        <v>0</v>
      </c>
      <c r="BK53" s="42">
        <v>0</v>
      </c>
      <c r="BL53" s="42">
        <v>6523</v>
      </c>
      <c r="BM53" s="42">
        <v>44685</v>
      </c>
      <c r="BN53" s="42">
        <v>0</v>
      </c>
      <c r="BO53" s="42">
        <v>0</v>
      </c>
      <c r="BP53" s="42">
        <v>26233</v>
      </c>
      <c r="BQ53" s="42">
        <v>45044</v>
      </c>
      <c r="BR53" s="42">
        <v>0</v>
      </c>
      <c r="BS53" s="42">
        <v>0</v>
      </c>
      <c r="BT53" s="38">
        <f t="shared" si="0"/>
        <v>46927</v>
      </c>
      <c r="BU53" s="38">
        <f t="shared" si="1"/>
        <v>1774334766</v>
      </c>
      <c r="BV53" s="38">
        <f t="shared" si="2"/>
        <v>37810.530526136339</v>
      </c>
      <c r="BW53" s="38">
        <f t="shared" si="3"/>
        <v>1800.5014536255399</v>
      </c>
      <c r="BX53" s="42">
        <v>7620</v>
      </c>
      <c r="BY53" s="42">
        <v>46872</v>
      </c>
      <c r="BZ53" s="42">
        <v>0</v>
      </c>
      <c r="CA53" s="42">
        <v>0</v>
      </c>
    </row>
    <row r="54" spans="1:79">
      <c r="A54" s="29">
        <f t="shared" si="4"/>
        <v>53</v>
      </c>
      <c r="B54" s="30" t="s">
        <v>314</v>
      </c>
      <c r="C54" s="29" t="s">
        <v>314</v>
      </c>
      <c r="D54" s="31" t="s">
        <v>114</v>
      </c>
      <c r="E54" s="31" t="s">
        <v>468</v>
      </c>
      <c r="F54" s="31" t="s">
        <v>528</v>
      </c>
      <c r="G54" s="31" t="s">
        <v>526</v>
      </c>
      <c r="H54" s="31" t="s">
        <v>527</v>
      </c>
      <c r="I54" s="31" t="s">
        <v>505</v>
      </c>
      <c r="J54" s="31" t="s">
        <v>358</v>
      </c>
      <c r="K54" s="31" t="s">
        <v>359</v>
      </c>
      <c r="L54" s="31" t="s">
        <v>388</v>
      </c>
      <c r="M54" s="32">
        <v>25818</v>
      </c>
      <c r="N54" s="33">
        <v>53811</v>
      </c>
      <c r="O54" s="34">
        <v>54998</v>
      </c>
      <c r="P54" s="35">
        <v>0</v>
      </c>
      <c r="Q54" s="35">
        <v>0</v>
      </c>
      <c r="R54" s="36">
        <v>21</v>
      </c>
      <c r="S54" s="32">
        <v>1229.4285714285713</v>
      </c>
      <c r="T54" s="33">
        <v>2562.4285714285716</v>
      </c>
      <c r="U54" s="34">
        <v>2618.9523809523807</v>
      </c>
      <c r="V54" s="35">
        <v>0</v>
      </c>
      <c r="W54" s="35">
        <v>0</v>
      </c>
      <c r="X54" s="43"/>
      <c r="Y54" s="43"/>
      <c r="Z54" s="43"/>
      <c r="AA54" s="43"/>
      <c r="AB54" s="42">
        <v>23038</v>
      </c>
      <c r="AC54" s="42">
        <v>36120</v>
      </c>
      <c r="AD54" s="42">
        <v>472</v>
      </c>
      <c r="AE54" s="42">
        <v>21728</v>
      </c>
      <c r="AF54" s="42">
        <v>16225</v>
      </c>
      <c r="AG54" s="42">
        <v>39228</v>
      </c>
      <c r="AH54" s="42">
        <v>0</v>
      </c>
      <c r="AI54" s="42">
        <v>0</v>
      </c>
      <c r="AJ54" s="42">
        <v>27436</v>
      </c>
      <c r="AK54" s="42">
        <v>39440</v>
      </c>
      <c r="AL54" s="42">
        <v>301</v>
      </c>
      <c r="AM54" s="42">
        <v>22814</v>
      </c>
      <c r="AN54" s="42">
        <v>6831</v>
      </c>
      <c r="AO54" s="42">
        <v>41314</v>
      </c>
      <c r="AP54" s="42">
        <v>49</v>
      </c>
      <c r="AQ54" s="42">
        <v>22543</v>
      </c>
      <c r="AR54" s="42">
        <v>7812</v>
      </c>
      <c r="AS54" s="42">
        <v>42590</v>
      </c>
      <c r="AT54" s="42">
        <v>132</v>
      </c>
      <c r="AU54" s="42">
        <v>23744</v>
      </c>
      <c r="AV54" s="42">
        <v>8022</v>
      </c>
      <c r="AW54" s="42">
        <v>44789</v>
      </c>
      <c r="AX54" s="42">
        <v>145</v>
      </c>
      <c r="AY54" s="42">
        <v>23466</v>
      </c>
      <c r="AZ54" s="42">
        <v>6399</v>
      </c>
      <c r="BA54" s="42">
        <v>46263</v>
      </c>
      <c r="BB54" s="42">
        <v>111</v>
      </c>
      <c r="BC54" s="42">
        <v>28258</v>
      </c>
      <c r="BD54" s="42">
        <v>1057</v>
      </c>
      <c r="BE54" s="42">
        <v>52078</v>
      </c>
      <c r="BF54" s="42">
        <v>243</v>
      </c>
      <c r="BG54" s="42">
        <v>27004</v>
      </c>
      <c r="BH54" s="42">
        <v>1452</v>
      </c>
      <c r="BI54" s="42">
        <v>52068</v>
      </c>
      <c r="BJ54" s="42">
        <v>72</v>
      </c>
      <c r="BK54" s="42">
        <v>25833</v>
      </c>
      <c r="BL54" s="42">
        <v>1512</v>
      </c>
      <c r="BM54" s="42">
        <v>52083</v>
      </c>
      <c r="BN54" s="42">
        <v>260</v>
      </c>
      <c r="BO54" s="42">
        <v>25180</v>
      </c>
      <c r="BP54" s="42">
        <v>4915</v>
      </c>
      <c r="BQ54" s="42">
        <v>52392</v>
      </c>
      <c r="BR54" s="42">
        <v>646</v>
      </c>
      <c r="BS54" s="42">
        <v>26009</v>
      </c>
      <c r="BT54" s="38">
        <f t="shared" si="0"/>
        <v>10157</v>
      </c>
      <c r="BU54" s="38">
        <f t="shared" si="1"/>
        <v>443682609</v>
      </c>
      <c r="BV54" s="38">
        <f t="shared" si="2"/>
        <v>43682.446490105343</v>
      </c>
      <c r="BW54" s="38">
        <f t="shared" si="3"/>
        <v>2080.1164995288259</v>
      </c>
      <c r="BX54" s="42">
        <v>1366</v>
      </c>
      <c r="BY54" s="42">
        <v>54694</v>
      </c>
      <c r="BZ54" s="42">
        <v>93</v>
      </c>
      <c r="CA54" s="42">
        <v>24971</v>
      </c>
    </row>
    <row r="55" spans="1:79">
      <c r="A55" s="29">
        <f t="shared" si="4"/>
        <v>54</v>
      </c>
      <c r="B55" s="30" t="s">
        <v>314</v>
      </c>
      <c r="C55" s="29" t="s">
        <v>314</v>
      </c>
      <c r="D55" s="31" t="s">
        <v>114</v>
      </c>
      <c r="E55" s="31" t="s">
        <v>468</v>
      </c>
      <c r="F55" s="31" t="s">
        <v>529</v>
      </c>
      <c r="G55" s="31" t="s">
        <v>526</v>
      </c>
      <c r="H55" s="31" t="s">
        <v>527</v>
      </c>
      <c r="I55" s="31" t="s">
        <v>505</v>
      </c>
      <c r="J55" s="31" t="s">
        <v>358</v>
      </c>
      <c r="K55" s="31" t="s">
        <v>530</v>
      </c>
      <c r="L55" s="31" t="s">
        <v>388</v>
      </c>
      <c r="M55" s="32">
        <v>0</v>
      </c>
      <c r="N55" s="33">
        <v>0</v>
      </c>
      <c r="O55" s="34">
        <v>0</v>
      </c>
      <c r="P55" s="35">
        <v>0</v>
      </c>
      <c r="Q55" s="35">
        <v>0</v>
      </c>
      <c r="R55" s="36">
        <v>21</v>
      </c>
      <c r="S55" s="32">
        <v>0</v>
      </c>
      <c r="T55" s="33">
        <v>0</v>
      </c>
      <c r="U55" s="34">
        <v>0</v>
      </c>
      <c r="V55" s="35">
        <v>0</v>
      </c>
      <c r="W55" s="35">
        <v>0</v>
      </c>
      <c r="X55" s="36">
        <v>41883</v>
      </c>
      <c r="Y55" s="36">
        <v>37600</v>
      </c>
      <c r="Z55" s="36">
        <v>2357</v>
      </c>
      <c r="AA55" s="36">
        <v>21846</v>
      </c>
      <c r="AB55" s="37">
        <v>43573</v>
      </c>
      <c r="AC55" s="37">
        <v>36668</v>
      </c>
      <c r="AD55" s="37">
        <v>515</v>
      </c>
      <c r="AE55" s="37">
        <v>21196</v>
      </c>
      <c r="AF55" s="36">
        <v>0</v>
      </c>
      <c r="AG55" s="36">
        <v>0</v>
      </c>
      <c r="AH55" s="36">
        <v>0</v>
      </c>
      <c r="AI55" s="36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0</v>
      </c>
      <c r="AU55" s="37">
        <v>0</v>
      </c>
      <c r="AV55" s="37">
        <v>0</v>
      </c>
      <c r="AW55" s="37">
        <v>0</v>
      </c>
      <c r="AX55" s="37">
        <v>0</v>
      </c>
      <c r="AY55" s="37">
        <v>0</v>
      </c>
      <c r="AZ55" s="37">
        <v>0</v>
      </c>
      <c r="BA55" s="37">
        <v>0</v>
      </c>
      <c r="BB55" s="37">
        <v>0</v>
      </c>
      <c r="BC55" s="37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8">
        <f t="shared" si="0"/>
        <v>0</v>
      </c>
      <c r="BU55" s="38">
        <f t="shared" si="1"/>
        <v>0</v>
      </c>
      <c r="BV55" s="38" t="e">
        <f t="shared" si="2"/>
        <v>#DIV/0!</v>
      </c>
      <c r="BW55" s="38" t="e">
        <f t="shared" si="3"/>
        <v>#DIV/0!</v>
      </c>
      <c r="BX55" s="35">
        <v>0</v>
      </c>
      <c r="BY55" s="35">
        <v>0</v>
      </c>
      <c r="BZ55" s="35">
        <v>0</v>
      </c>
      <c r="CA55" s="35">
        <v>0</v>
      </c>
    </row>
    <row r="56" spans="1:79">
      <c r="A56" s="29">
        <f t="shared" si="4"/>
        <v>55</v>
      </c>
      <c r="B56" s="30" t="s">
        <v>314</v>
      </c>
      <c r="C56" s="29" t="s">
        <v>314</v>
      </c>
      <c r="D56" s="31" t="s">
        <v>114</v>
      </c>
      <c r="E56" s="31" t="s">
        <v>468</v>
      </c>
      <c r="F56" s="31" t="s">
        <v>531</v>
      </c>
      <c r="G56" s="31" t="s">
        <v>526</v>
      </c>
      <c r="H56" s="31" t="s">
        <v>527</v>
      </c>
      <c r="I56" s="31" t="s">
        <v>505</v>
      </c>
      <c r="J56" s="31" t="s">
        <v>358</v>
      </c>
      <c r="K56" s="31" t="s">
        <v>530</v>
      </c>
      <c r="L56" s="31" t="s">
        <v>388</v>
      </c>
      <c r="M56" s="32">
        <v>50224</v>
      </c>
      <c r="N56" s="33">
        <v>50224</v>
      </c>
      <c r="O56" s="34">
        <v>54998</v>
      </c>
      <c r="P56" s="35">
        <v>0</v>
      </c>
      <c r="Q56" s="35">
        <v>0</v>
      </c>
      <c r="R56" s="36">
        <v>21</v>
      </c>
      <c r="S56" s="32">
        <v>2391.6190476190477</v>
      </c>
      <c r="T56" s="33">
        <v>2391.6190476190477</v>
      </c>
      <c r="U56" s="34">
        <v>2618.9523809523807</v>
      </c>
      <c r="V56" s="35">
        <v>0</v>
      </c>
      <c r="W56" s="35">
        <v>0</v>
      </c>
      <c r="X56" s="36">
        <v>3279</v>
      </c>
      <c r="Y56" s="36">
        <v>40570</v>
      </c>
      <c r="Z56" s="36">
        <v>0</v>
      </c>
      <c r="AA56" s="36">
        <v>0</v>
      </c>
      <c r="AB56" s="37">
        <v>2764</v>
      </c>
      <c r="AC56" s="37">
        <v>42145</v>
      </c>
      <c r="AD56" s="37">
        <v>0</v>
      </c>
      <c r="AE56" s="37">
        <v>0</v>
      </c>
      <c r="AF56" s="36">
        <v>3030</v>
      </c>
      <c r="AG56" s="36">
        <v>42162</v>
      </c>
      <c r="AH56" s="36">
        <v>0</v>
      </c>
      <c r="AI56" s="36">
        <v>0</v>
      </c>
      <c r="AJ56" s="37">
        <v>3235</v>
      </c>
      <c r="AK56" s="37">
        <v>42195</v>
      </c>
      <c r="AL56" s="37">
        <v>0</v>
      </c>
      <c r="AM56" s="37">
        <v>0</v>
      </c>
      <c r="AN56" s="37">
        <v>795</v>
      </c>
      <c r="AO56" s="37">
        <v>44073</v>
      </c>
      <c r="AP56" s="37">
        <v>0</v>
      </c>
      <c r="AQ56" s="37">
        <v>0</v>
      </c>
      <c r="AR56" s="37">
        <v>765</v>
      </c>
      <c r="AS56" s="37">
        <v>44277</v>
      </c>
      <c r="AT56" s="37">
        <v>0</v>
      </c>
      <c r="AU56" s="37">
        <v>0</v>
      </c>
      <c r="AV56" s="37">
        <v>787</v>
      </c>
      <c r="AW56" s="37">
        <v>46016</v>
      </c>
      <c r="AX56" s="37">
        <v>0</v>
      </c>
      <c r="AY56" s="37">
        <v>0</v>
      </c>
      <c r="AZ56" s="37">
        <v>731</v>
      </c>
      <c r="BA56" s="37">
        <v>47806</v>
      </c>
      <c r="BB56" s="37">
        <v>0</v>
      </c>
      <c r="BC56" s="37">
        <v>0</v>
      </c>
      <c r="BD56" s="35">
        <v>841</v>
      </c>
      <c r="BE56" s="35">
        <v>47821</v>
      </c>
      <c r="BF56" s="35">
        <v>0</v>
      </c>
      <c r="BG56" s="35">
        <v>0</v>
      </c>
      <c r="BH56" s="35">
        <v>793</v>
      </c>
      <c r="BI56" s="35">
        <v>47826</v>
      </c>
      <c r="BJ56" s="35">
        <v>0</v>
      </c>
      <c r="BK56" s="35">
        <v>0</v>
      </c>
      <c r="BL56" s="35">
        <v>586</v>
      </c>
      <c r="BM56" s="35">
        <v>47816</v>
      </c>
      <c r="BN56" s="35">
        <v>0</v>
      </c>
      <c r="BO56" s="35">
        <v>0</v>
      </c>
      <c r="BP56" s="35">
        <v>2389</v>
      </c>
      <c r="BQ56" s="35">
        <v>47991</v>
      </c>
      <c r="BR56" s="35">
        <v>0</v>
      </c>
      <c r="BS56" s="35">
        <v>0</v>
      </c>
      <c r="BT56" s="38">
        <f t="shared" si="0"/>
        <v>4609</v>
      </c>
      <c r="BU56" s="38">
        <f t="shared" si="1"/>
        <v>180645355</v>
      </c>
      <c r="BV56" s="38">
        <f t="shared" si="2"/>
        <v>39194.045346062056</v>
      </c>
      <c r="BW56" s="38">
        <f t="shared" si="3"/>
        <v>1866.3831117172408</v>
      </c>
      <c r="BX56" s="35">
        <v>624</v>
      </c>
      <c r="BY56" s="35">
        <v>50224</v>
      </c>
      <c r="BZ56" s="35">
        <v>0</v>
      </c>
      <c r="CA56" s="35">
        <v>0</v>
      </c>
    </row>
    <row r="57" spans="1:79">
      <c r="A57" s="29">
        <f t="shared" si="4"/>
        <v>56</v>
      </c>
      <c r="B57" s="30" t="s">
        <v>314</v>
      </c>
      <c r="C57" s="29" t="s">
        <v>314</v>
      </c>
      <c r="D57" s="31" t="s">
        <v>114</v>
      </c>
      <c r="E57" s="31" t="s">
        <v>468</v>
      </c>
      <c r="F57" s="31" t="s">
        <v>532</v>
      </c>
      <c r="G57" s="31" t="s">
        <v>533</v>
      </c>
      <c r="H57" s="31" t="s">
        <v>527</v>
      </c>
      <c r="I57" s="31" t="s">
        <v>505</v>
      </c>
      <c r="J57" s="31" t="s">
        <v>358</v>
      </c>
      <c r="K57" s="31" t="s">
        <v>530</v>
      </c>
      <c r="L57" s="31" t="s">
        <v>388</v>
      </c>
      <c r="M57" s="32">
        <v>0</v>
      </c>
      <c r="N57" s="33">
        <v>0</v>
      </c>
      <c r="O57" s="34">
        <v>0</v>
      </c>
      <c r="P57" s="42">
        <v>0</v>
      </c>
      <c r="Q57" s="42">
        <v>0</v>
      </c>
      <c r="R57" s="36">
        <v>21</v>
      </c>
      <c r="S57" s="32">
        <v>0</v>
      </c>
      <c r="T57" s="33">
        <v>0</v>
      </c>
      <c r="U57" s="34">
        <v>0</v>
      </c>
      <c r="V57" s="42">
        <v>0</v>
      </c>
      <c r="W57" s="42">
        <v>0</v>
      </c>
      <c r="X57" s="43"/>
      <c r="Y57" s="43"/>
      <c r="Z57" s="43"/>
      <c r="AA57" s="43"/>
      <c r="AB57" s="42">
        <v>8428</v>
      </c>
      <c r="AC57" s="42">
        <v>38458</v>
      </c>
      <c r="AD57" s="42">
        <v>589</v>
      </c>
      <c r="AE57" s="42">
        <v>14872</v>
      </c>
      <c r="AF57" s="42">
        <v>30446</v>
      </c>
      <c r="AG57" s="42">
        <v>37805</v>
      </c>
      <c r="AH57" s="42">
        <v>869</v>
      </c>
      <c r="AI57" s="42">
        <v>18471</v>
      </c>
      <c r="AJ57" s="42">
        <v>0</v>
      </c>
      <c r="AK57" s="42">
        <v>0</v>
      </c>
      <c r="AL57" s="42">
        <v>104</v>
      </c>
      <c r="AM57" s="42">
        <v>23249</v>
      </c>
      <c r="AN57" s="42">
        <v>0</v>
      </c>
      <c r="AO57" s="42">
        <v>0</v>
      </c>
      <c r="AP57" s="42">
        <v>0</v>
      </c>
      <c r="AQ57" s="42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</v>
      </c>
      <c r="BL57" s="35">
        <v>0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0</v>
      </c>
      <c r="BS57" s="35">
        <v>0</v>
      </c>
      <c r="BT57" s="38">
        <f t="shared" si="0"/>
        <v>0</v>
      </c>
      <c r="BU57" s="38">
        <f t="shared" si="1"/>
        <v>0</v>
      </c>
      <c r="BV57" s="38" t="e">
        <f t="shared" si="2"/>
        <v>#DIV/0!</v>
      </c>
      <c r="BW57" s="38" t="e">
        <f t="shared" si="3"/>
        <v>#DIV/0!</v>
      </c>
      <c r="BX57" s="35">
        <v>0</v>
      </c>
      <c r="BY57" s="35">
        <v>0</v>
      </c>
      <c r="BZ57" s="35">
        <v>0</v>
      </c>
      <c r="CA57" s="35">
        <v>0</v>
      </c>
    </row>
    <row r="58" spans="1:79">
      <c r="A58" s="29">
        <f t="shared" si="4"/>
        <v>57</v>
      </c>
      <c r="B58" s="30" t="s">
        <v>314</v>
      </c>
      <c r="C58" s="29" t="s">
        <v>314</v>
      </c>
      <c r="D58" s="31" t="s">
        <v>114</v>
      </c>
      <c r="E58" s="31" t="s">
        <v>468</v>
      </c>
      <c r="F58" s="31" t="s">
        <v>534</v>
      </c>
      <c r="G58" s="31" t="s">
        <v>535</v>
      </c>
      <c r="H58" s="31" t="s">
        <v>536</v>
      </c>
      <c r="I58" s="31" t="s">
        <v>477</v>
      </c>
      <c r="J58" s="31" t="s">
        <v>365</v>
      </c>
      <c r="K58" s="31" t="s">
        <v>371</v>
      </c>
      <c r="L58" s="31" t="s">
        <v>388</v>
      </c>
      <c r="M58" s="32">
        <v>43049</v>
      </c>
      <c r="N58" s="33">
        <v>51525</v>
      </c>
      <c r="O58" s="34">
        <v>55534</v>
      </c>
      <c r="P58" s="42">
        <v>0</v>
      </c>
      <c r="Q58" s="42">
        <v>0</v>
      </c>
      <c r="R58" s="36">
        <v>28</v>
      </c>
      <c r="S58" s="32">
        <v>1537.4642857142858</v>
      </c>
      <c r="T58" s="33">
        <v>1840.1785714285713</v>
      </c>
      <c r="U58" s="34">
        <v>1983.3571428571429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37">
        <v>4895</v>
      </c>
      <c r="AK58" s="37">
        <v>42193</v>
      </c>
      <c r="AL58" s="37">
        <v>0</v>
      </c>
      <c r="AM58" s="37">
        <v>0</v>
      </c>
      <c r="AN58" s="42">
        <v>1285</v>
      </c>
      <c r="AO58" s="42">
        <v>44259</v>
      </c>
      <c r="AP58" s="42">
        <v>0</v>
      </c>
      <c r="AQ58" s="42">
        <v>0</v>
      </c>
      <c r="AR58" s="37">
        <v>1441</v>
      </c>
      <c r="AS58" s="37">
        <v>44283</v>
      </c>
      <c r="AT58" s="37">
        <v>0</v>
      </c>
      <c r="AU58" s="37">
        <v>0</v>
      </c>
      <c r="AV58" s="37">
        <v>1407</v>
      </c>
      <c r="AW58" s="37">
        <v>46023</v>
      </c>
      <c r="AX58" s="37">
        <v>0</v>
      </c>
      <c r="AY58" s="37">
        <v>0</v>
      </c>
      <c r="AZ58" s="37">
        <v>1434</v>
      </c>
      <c r="BA58" s="37">
        <v>47819</v>
      </c>
      <c r="BB58" s="37">
        <v>0</v>
      </c>
      <c r="BC58" s="37">
        <v>0</v>
      </c>
      <c r="BD58" s="35">
        <v>1411</v>
      </c>
      <c r="BE58" s="35">
        <v>47815</v>
      </c>
      <c r="BF58" s="35">
        <v>0</v>
      </c>
      <c r="BG58" s="35">
        <v>0</v>
      </c>
      <c r="BH58" s="35">
        <v>1440</v>
      </c>
      <c r="BI58" s="35">
        <v>47829</v>
      </c>
      <c r="BJ58" s="35">
        <v>0</v>
      </c>
      <c r="BK58" s="35">
        <v>0</v>
      </c>
      <c r="BL58" s="35">
        <v>1408</v>
      </c>
      <c r="BM58" s="35">
        <v>47805</v>
      </c>
      <c r="BN58" s="35">
        <v>0</v>
      </c>
      <c r="BO58" s="35">
        <v>0</v>
      </c>
      <c r="BP58" s="35">
        <v>5739</v>
      </c>
      <c r="BQ58" s="35">
        <v>48773</v>
      </c>
      <c r="BR58" s="35">
        <v>0</v>
      </c>
      <c r="BS58" s="35">
        <v>0</v>
      </c>
      <c r="BT58" s="38">
        <f t="shared" si="0"/>
        <v>9998</v>
      </c>
      <c r="BU58" s="38">
        <f t="shared" si="1"/>
        <v>416140673</v>
      </c>
      <c r="BV58" s="38">
        <f t="shared" si="2"/>
        <v>41622.391778355668</v>
      </c>
      <c r="BW58" s="38">
        <f t="shared" si="3"/>
        <v>1486.5139920841309</v>
      </c>
      <c r="BX58" s="35">
        <v>1493</v>
      </c>
      <c r="BY58" s="35">
        <v>52807</v>
      </c>
      <c r="BZ58" s="35">
        <v>0</v>
      </c>
      <c r="CA58" s="35">
        <v>0</v>
      </c>
    </row>
    <row r="59" spans="1:79">
      <c r="A59" s="29">
        <f t="shared" si="4"/>
        <v>58</v>
      </c>
      <c r="B59" s="30" t="s">
        <v>314</v>
      </c>
      <c r="C59" s="29" t="s">
        <v>314</v>
      </c>
      <c r="D59" s="31" t="s">
        <v>114</v>
      </c>
      <c r="E59" s="31" t="s">
        <v>468</v>
      </c>
      <c r="F59" s="31" t="s">
        <v>537</v>
      </c>
      <c r="G59" s="31" t="s">
        <v>535</v>
      </c>
      <c r="H59" s="31" t="s">
        <v>536</v>
      </c>
      <c r="I59" s="31" t="s">
        <v>477</v>
      </c>
      <c r="J59" s="31" t="s">
        <v>365</v>
      </c>
      <c r="K59" s="31" t="s">
        <v>506</v>
      </c>
      <c r="L59" s="31" t="s">
        <v>388</v>
      </c>
      <c r="M59" s="32">
        <v>27640</v>
      </c>
      <c r="N59" s="33">
        <v>44830</v>
      </c>
      <c r="O59" s="34">
        <v>55534</v>
      </c>
      <c r="P59" s="35">
        <v>0</v>
      </c>
      <c r="Q59" s="35">
        <v>0</v>
      </c>
      <c r="R59" s="36">
        <v>28</v>
      </c>
      <c r="S59" s="32">
        <v>987.14285714285711</v>
      </c>
      <c r="T59" s="33">
        <v>1601.0714285714287</v>
      </c>
      <c r="U59" s="34">
        <v>1983.3571428571429</v>
      </c>
      <c r="V59" s="35">
        <v>0</v>
      </c>
      <c r="W59" s="35">
        <v>0</v>
      </c>
      <c r="X59" s="42">
        <v>18488</v>
      </c>
      <c r="Y59" s="42">
        <v>35253</v>
      </c>
      <c r="Z59" s="42">
        <v>1273</v>
      </c>
      <c r="AA59" s="42">
        <v>23415</v>
      </c>
      <c r="AB59" s="42">
        <v>51919</v>
      </c>
      <c r="AC59" s="42">
        <v>35511</v>
      </c>
      <c r="AD59" s="42">
        <v>1658</v>
      </c>
      <c r="AE59" s="42">
        <v>23814</v>
      </c>
      <c r="AF59" s="36">
        <v>29370</v>
      </c>
      <c r="AG59" s="36">
        <v>35385</v>
      </c>
      <c r="AH59" s="36">
        <v>744</v>
      </c>
      <c r="AI59" s="36">
        <v>20016</v>
      </c>
      <c r="AJ59" s="37">
        <v>21658</v>
      </c>
      <c r="AK59" s="37">
        <v>35957</v>
      </c>
      <c r="AL59" s="37">
        <v>271</v>
      </c>
      <c r="AM59" s="37">
        <v>20254</v>
      </c>
      <c r="AN59" s="37">
        <v>5627</v>
      </c>
      <c r="AO59" s="37">
        <v>37727</v>
      </c>
      <c r="AP59" s="37">
        <v>32</v>
      </c>
      <c r="AQ59" s="37">
        <v>25254</v>
      </c>
      <c r="AR59" s="37">
        <v>5678</v>
      </c>
      <c r="AS59" s="37">
        <v>37929</v>
      </c>
      <c r="AT59" s="37">
        <v>45</v>
      </c>
      <c r="AU59" s="37">
        <v>28601</v>
      </c>
      <c r="AV59" s="37">
        <v>5752</v>
      </c>
      <c r="AW59" s="37">
        <v>40124</v>
      </c>
      <c r="AX59" s="37">
        <v>52</v>
      </c>
      <c r="AY59" s="37">
        <v>23469</v>
      </c>
      <c r="AZ59" s="37">
        <v>5299</v>
      </c>
      <c r="BA59" s="37">
        <v>40868</v>
      </c>
      <c r="BB59" s="37">
        <v>38</v>
      </c>
      <c r="BC59" s="37">
        <v>24999</v>
      </c>
      <c r="BD59" s="35">
        <v>5995</v>
      </c>
      <c r="BE59" s="35">
        <v>40998</v>
      </c>
      <c r="BF59" s="35">
        <v>75</v>
      </c>
      <c r="BG59" s="35">
        <v>26679</v>
      </c>
      <c r="BH59" s="35">
        <v>5917</v>
      </c>
      <c r="BI59" s="35">
        <v>40960</v>
      </c>
      <c r="BJ59" s="35">
        <v>36</v>
      </c>
      <c r="BK59" s="35">
        <v>24311</v>
      </c>
      <c r="BL59" s="35">
        <v>5356</v>
      </c>
      <c r="BM59" s="35">
        <v>41026</v>
      </c>
      <c r="BN59" s="35">
        <v>125</v>
      </c>
      <c r="BO59" s="35">
        <v>29357</v>
      </c>
      <c r="BP59" s="35">
        <v>23235</v>
      </c>
      <c r="BQ59" s="35">
        <v>41979</v>
      </c>
      <c r="BR59" s="35">
        <v>264</v>
      </c>
      <c r="BS59" s="35">
        <v>27726</v>
      </c>
      <c r="BT59" s="38">
        <f t="shared" si="0"/>
        <v>41003</v>
      </c>
      <c r="BU59" s="38">
        <f t="shared" si="1"/>
        <v>1451390044</v>
      </c>
      <c r="BV59" s="38">
        <f t="shared" si="2"/>
        <v>35397.16713411214</v>
      </c>
      <c r="BW59" s="38">
        <f t="shared" si="3"/>
        <v>1264.1845405040051</v>
      </c>
      <c r="BX59" s="35">
        <v>6543</v>
      </c>
      <c r="BY59" s="35">
        <v>45250</v>
      </c>
      <c r="BZ59" s="35">
        <v>59</v>
      </c>
      <c r="CA59" s="35">
        <v>30006</v>
      </c>
    </row>
    <row r="60" spans="1:79">
      <c r="A60" s="29">
        <f t="shared" si="4"/>
        <v>59</v>
      </c>
      <c r="B60" s="30" t="s">
        <v>314</v>
      </c>
      <c r="C60" s="29" t="s">
        <v>315</v>
      </c>
      <c r="D60" s="31" t="s">
        <v>538</v>
      </c>
      <c r="E60" s="31" t="s">
        <v>539</v>
      </c>
      <c r="F60" s="31" t="s">
        <v>540</v>
      </c>
      <c r="G60" s="31" t="s">
        <v>541</v>
      </c>
      <c r="H60" s="31" t="s">
        <v>542</v>
      </c>
      <c r="I60" s="31" t="s">
        <v>543</v>
      </c>
      <c r="J60" s="31" t="s">
        <v>544</v>
      </c>
      <c r="K60" s="31" t="s">
        <v>545</v>
      </c>
      <c r="L60" s="31" t="s">
        <v>546</v>
      </c>
      <c r="M60" s="32">
        <v>86447</v>
      </c>
      <c r="N60" s="33">
        <v>168645</v>
      </c>
      <c r="O60" s="34">
        <v>168645</v>
      </c>
      <c r="P60" s="42">
        <v>0</v>
      </c>
      <c r="Q60" s="42">
        <v>0</v>
      </c>
      <c r="R60" s="36">
        <v>1</v>
      </c>
      <c r="S60" s="32">
        <v>86447</v>
      </c>
      <c r="T60" s="33">
        <v>168645</v>
      </c>
      <c r="U60" s="34">
        <v>168645</v>
      </c>
      <c r="V60" s="42">
        <v>0</v>
      </c>
      <c r="W60" s="42">
        <v>0</v>
      </c>
      <c r="X60" s="42">
        <v>1080</v>
      </c>
      <c r="Y60" s="42">
        <v>106636</v>
      </c>
      <c r="Z60" s="42">
        <v>36912</v>
      </c>
      <c r="AA60" s="42">
        <v>82869</v>
      </c>
      <c r="AB60" s="42">
        <v>4275</v>
      </c>
      <c r="AC60" s="42">
        <v>95749</v>
      </c>
      <c r="AD60" s="42">
        <v>73964</v>
      </c>
      <c r="AE60" s="42">
        <v>76364</v>
      </c>
      <c r="AF60" s="42">
        <v>20501</v>
      </c>
      <c r="AG60" s="42">
        <v>77234</v>
      </c>
      <c r="AH60" s="42">
        <v>62917</v>
      </c>
      <c r="AI60" s="42">
        <v>76332</v>
      </c>
      <c r="AJ60" s="37">
        <v>21393</v>
      </c>
      <c r="AK60" s="37">
        <v>70042</v>
      </c>
      <c r="AL60" s="37">
        <v>70919</v>
      </c>
      <c r="AM60" s="37">
        <v>80204</v>
      </c>
      <c r="AN60" s="37">
        <v>7501</v>
      </c>
      <c r="AO60" s="37">
        <v>77236</v>
      </c>
      <c r="AP60" s="37">
        <v>14977</v>
      </c>
      <c r="AQ60" s="37">
        <v>83624</v>
      </c>
      <c r="AR60" s="37">
        <v>9605</v>
      </c>
      <c r="AS60" s="37">
        <v>72537</v>
      </c>
      <c r="AT60" s="37">
        <v>26744</v>
      </c>
      <c r="AU60" s="37">
        <v>85943</v>
      </c>
      <c r="AV60" s="37">
        <v>2007</v>
      </c>
      <c r="AW60" s="37">
        <v>72747</v>
      </c>
      <c r="AX60" s="37">
        <v>15159</v>
      </c>
      <c r="AY60" s="37">
        <v>86605</v>
      </c>
      <c r="AZ60" s="37">
        <v>15</v>
      </c>
      <c r="BA60" s="37">
        <v>84258</v>
      </c>
      <c r="BB60" s="37">
        <v>48899</v>
      </c>
      <c r="BC60" s="37">
        <v>80987</v>
      </c>
      <c r="BD60" s="35">
        <v>0</v>
      </c>
      <c r="BE60" s="35">
        <v>0</v>
      </c>
      <c r="BF60" s="35">
        <v>35518</v>
      </c>
      <c r="BG60" s="35">
        <v>85710</v>
      </c>
      <c r="BH60" s="35">
        <v>0</v>
      </c>
      <c r="BI60" s="35">
        <v>0</v>
      </c>
      <c r="BJ60" s="35">
        <v>40906</v>
      </c>
      <c r="BK60" s="35">
        <v>82497</v>
      </c>
      <c r="BL60" s="35">
        <v>2</v>
      </c>
      <c r="BM60" s="35">
        <v>162159</v>
      </c>
      <c r="BN60" s="35">
        <v>50291</v>
      </c>
      <c r="BO60" s="35">
        <v>87250</v>
      </c>
      <c r="BP60" s="35">
        <v>11</v>
      </c>
      <c r="BQ60" s="35">
        <v>167466</v>
      </c>
      <c r="BR60" s="35">
        <v>172023</v>
      </c>
      <c r="BS60" s="35">
        <v>85590</v>
      </c>
      <c r="BT60" s="38">
        <f t="shared" si="0"/>
        <v>298751</v>
      </c>
      <c r="BU60" s="38">
        <f t="shared" si="1"/>
        <v>25532374826</v>
      </c>
      <c r="BV60" s="38">
        <f t="shared" si="2"/>
        <v>85463.730082911861</v>
      </c>
      <c r="BW60" s="38">
        <f t="shared" si="3"/>
        <v>85463.730082911861</v>
      </c>
      <c r="BX60" s="35">
        <v>7</v>
      </c>
      <c r="BY60" s="35">
        <v>174427</v>
      </c>
      <c r="BZ60" s="35">
        <v>31553</v>
      </c>
      <c r="CA60" s="35">
        <v>90541</v>
      </c>
    </row>
    <row r="61" spans="1:79">
      <c r="A61" s="29">
        <f t="shared" si="4"/>
        <v>60</v>
      </c>
      <c r="B61" s="30" t="s">
        <v>314</v>
      </c>
      <c r="C61" s="29" t="s">
        <v>315</v>
      </c>
      <c r="D61" s="31" t="s">
        <v>547</v>
      </c>
      <c r="E61" s="31" t="s">
        <v>424</v>
      </c>
      <c r="F61" s="31" t="s">
        <v>548</v>
      </c>
      <c r="G61" s="31" t="s">
        <v>549</v>
      </c>
      <c r="H61" s="31" t="s">
        <v>550</v>
      </c>
      <c r="I61" s="31" t="s">
        <v>551</v>
      </c>
      <c r="J61" s="31" t="s">
        <v>552</v>
      </c>
      <c r="K61" s="31" t="s">
        <v>553</v>
      </c>
      <c r="L61" s="31" t="s">
        <v>554</v>
      </c>
      <c r="M61" s="32">
        <v>26762</v>
      </c>
      <c r="N61" s="33">
        <v>28562</v>
      </c>
      <c r="O61" s="34">
        <v>52550</v>
      </c>
      <c r="P61" s="35">
        <v>0</v>
      </c>
      <c r="Q61" s="35">
        <v>0</v>
      </c>
      <c r="R61" s="36">
        <v>1</v>
      </c>
      <c r="S61" s="32">
        <v>26762</v>
      </c>
      <c r="T61" s="33">
        <v>28562</v>
      </c>
      <c r="U61" s="34">
        <v>52550</v>
      </c>
      <c r="V61" s="35">
        <v>0</v>
      </c>
      <c r="W61" s="35">
        <v>0</v>
      </c>
      <c r="X61" s="40"/>
      <c r="Y61" s="40"/>
      <c r="Z61" s="40"/>
      <c r="AA61" s="40"/>
      <c r="AB61" s="37">
        <v>0</v>
      </c>
      <c r="AC61" s="37">
        <v>0</v>
      </c>
      <c r="AD61" s="37">
        <v>0</v>
      </c>
      <c r="AE61" s="37">
        <v>0</v>
      </c>
      <c r="AF61" s="36">
        <v>11041</v>
      </c>
      <c r="AG61" s="36">
        <v>25423</v>
      </c>
      <c r="AH61" s="36">
        <v>0</v>
      </c>
      <c r="AI61" s="36">
        <v>0</v>
      </c>
      <c r="AJ61" s="37">
        <v>5584</v>
      </c>
      <c r="AK61" s="37">
        <v>26762</v>
      </c>
      <c r="AL61" s="37">
        <v>50</v>
      </c>
      <c r="AM61" s="37">
        <v>28562</v>
      </c>
      <c r="AN61" s="37">
        <v>70</v>
      </c>
      <c r="AO61" s="37">
        <v>48637</v>
      </c>
      <c r="AP61" s="37">
        <v>0</v>
      </c>
      <c r="AQ61" s="37">
        <v>0</v>
      </c>
      <c r="AR61" s="37">
        <v>69</v>
      </c>
      <c r="AS61" s="37">
        <v>50227</v>
      </c>
      <c r="AT61" s="37">
        <v>0</v>
      </c>
      <c r="AU61" s="37">
        <v>0</v>
      </c>
      <c r="AV61" s="37">
        <v>28</v>
      </c>
      <c r="AW61" s="37">
        <v>51456</v>
      </c>
      <c r="AX61" s="37">
        <v>0</v>
      </c>
      <c r="AY61" s="37">
        <v>0</v>
      </c>
      <c r="AZ61" s="37">
        <v>3</v>
      </c>
      <c r="BA61" s="37">
        <v>56258</v>
      </c>
      <c r="BB61" s="37">
        <v>0</v>
      </c>
      <c r="BC61" s="37">
        <v>0</v>
      </c>
      <c r="BD61" s="35">
        <v>1</v>
      </c>
      <c r="BE61" s="35">
        <v>52690</v>
      </c>
      <c r="BF61" s="35">
        <v>0</v>
      </c>
      <c r="BG61" s="35">
        <v>0</v>
      </c>
      <c r="BH61" s="35">
        <v>0</v>
      </c>
      <c r="BI61" s="35">
        <v>0</v>
      </c>
      <c r="BJ61" s="35">
        <v>0</v>
      </c>
      <c r="BK61" s="35">
        <v>0</v>
      </c>
      <c r="BL61" s="39"/>
      <c r="BM61" s="39"/>
      <c r="BN61" s="39"/>
      <c r="BO61" s="39"/>
      <c r="BP61" s="35">
        <v>1</v>
      </c>
      <c r="BQ61" s="35">
        <v>52690</v>
      </c>
      <c r="BR61" s="35">
        <v>0</v>
      </c>
      <c r="BS61" s="35">
        <v>0</v>
      </c>
      <c r="BT61" s="38">
        <f t="shared" si="0"/>
        <v>2</v>
      </c>
      <c r="BU61" s="38">
        <f t="shared" si="1"/>
        <v>105381</v>
      </c>
      <c r="BV61" s="38">
        <f t="shared" si="2"/>
        <v>52690.5</v>
      </c>
      <c r="BW61" s="38">
        <f t="shared" si="3"/>
        <v>52690.5</v>
      </c>
      <c r="BX61" s="39"/>
      <c r="BY61" s="39"/>
      <c r="BZ61" s="39"/>
      <c r="CA61" s="39"/>
    </row>
    <row r="62" spans="1:79">
      <c r="A62" s="29">
        <f t="shared" si="4"/>
        <v>61</v>
      </c>
      <c r="B62" s="30" t="s">
        <v>314</v>
      </c>
      <c r="C62" s="29" t="s">
        <v>315</v>
      </c>
      <c r="D62" s="31" t="s">
        <v>547</v>
      </c>
      <c r="E62" s="31" t="s">
        <v>424</v>
      </c>
      <c r="F62" s="31" t="s">
        <v>555</v>
      </c>
      <c r="G62" s="31" t="s">
        <v>556</v>
      </c>
      <c r="H62" s="31" t="s">
        <v>557</v>
      </c>
      <c r="I62" s="31" t="s">
        <v>558</v>
      </c>
      <c r="J62" s="31" t="s">
        <v>559</v>
      </c>
      <c r="K62" s="31" t="s">
        <v>560</v>
      </c>
      <c r="L62" s="31" t="s">
        <v>397</v>
      </c>
      <c r="M62" s="32">
        <v>53392</v>
      </c>
      <c r="N62" s="33">
        <v>61951</v>
      </c>
      <c r="O62" s="34">
        <v>73679</v>
      </c>
      <c r="P62" s="35">
        <v>0</v>
      </c>
      <c r="Q62" s="35">
        <v>0</v>
      </c>
      <c r="R62" s="36">
        <v>1</v>
      </c>
      <c r="S62" s="32">
        <v>53392</v>
      </c>
      <c r="T62" s="33">
        <v>61951</v>
      </c>
      <c r="U62" s="34">
        <v>73679</v>
      </c>
      <c r="V62" s="35">
        <v>0</v>
      </c>
      <c r="W62" s="35">
        <v>0</v>
      </c>
      <c r="X62" s="36">
        <v>40841</v>
      </c>
      <c r="Y62" s="36">
        <v>42670</v>
      </c>
      <c r="Z62" s="36">
        <v>2714</v>
      </c>
      <c r="AA62" s="36">
        <v>42500</v>
      </c>
      <c r="AB62" s="37">
        <v>49518</v>
      </c>
      <c r="AC62" s="37">
        <v>44304</v>
      </c>
      <c r="AD62" s="37">
        <v>2476</v>
      </c>
      <c r="AE62" s="37">
        <v>44272</v>
      </c>
      <c r="AF62" s="36">
        <v>57137</v>
      </c>
      <c r="AG62" s="36">
        <v>45279</v>
      </c>
      <c r="AH62" s="36">
        <v>2159</v>
      </c>
      <c r="AI62" s="36">
        <v>45237</v>
      </c>
      <c r="AJ62" s="37">
        <v>57879</v>
      </c>
      <c r="AK62" s="37">
        <v>46765</v>
      </c>
      <c r="AL62" s="37">
        <v>1254</v>
      </c>
      <c r="AM62" s="37">
        <v>43581</v>
      </c>
      <c r="AN62" s="37">
        <v>11638</v>
      </c>
      <c r="AO62" s="37">
        <v>49170</v>
      </c>
      <c r="AP62" s="37">
        <v>318</v>
      </c>
      <c r="AQ62" s="37">
        <v>45401</v>
      </c>
      <c r="AR62" s="37">
        <v>21000</v>
      </c>
      <c r="AS62" s="37">
        <v>49205</v>
      </c>
      <c r="AT62" s="37">
        <v>311</v>
      </c>
      <c r="AU62" s="37">
        <v>45469</v>
      </c>
      <c r="AV62" s="37">
        <v>9396</v>
      </c>
      <c r="AW62" s="37">
        <v>50671</v>
      </c>
      <c r="AX62" s="37">
        <v>103</v>
      </c>
      <c r="AY62" s="37">
        <v>45580</v>
      </c>
      <c r="AZ62" s="37">
        <v>20294</v>
      </c>
      <c r="BA62" s="37">
        <v>52210</v>
      </c>
      <c r="BB62" s="37">
        <v>558</v>
      </c>
      <c r="BC62" s="37">
        <v>47508</v>
      </c>
      <c r="BD62" s="35">
        <v>13436</v>
      </c>
      <c r="BE62" s="35">
        <v>56825</v>
      </c>
      <c r="BF62" s="35">
        <v>190</v>
      </c>
      <c r="BG62" s="35">
        <v>49282</v>
      </c>
      <c r="BH62" s="35">
        <v>15640</v>
      </c>
      <c r="BI62" s="35">
        <v>56910</v>
      </c>
      <c r="BJ62" s="35">
        <v>371</v>
      </c>
      <c r="BK62" s="35">
        <v>52703</v>
      </c>
      <c r="BL62" s="35">
        <v>17172</v>
      </c>
      <c r="BM62" s="35">
        <v>59357</v>
      </c>
      <c r="BN62" s="35">
        <v>198</v>
      </c>
      <c r="BO62" s="35">
        <v>50318</v>
      </c>
      <c r="BP62" s="35">
        <v>64427</v>
      </c>
      <c r="BQ62" s="35">
        <v>58967</v>
      </c>
      <c r="BR62" s="35">
        <v>1124</v>
      </c>
      <c r="BS62" s="35">
        <v>51928</v>
      </c>
      <c r="BT62" s="38">
        <f t="shared" si="0"/>
        <v>112558</v>
      </c>
      <c r="BU62" s="38">
        <f t="shared" si="1"/>
        <v>5805734403</v>
      </c>
      <c r="BV62" s="38">
        <f t="shared" si="2"/>
        <v>51579.935704259136</v>
      </c>
      <c r="BW62" s="38">
        <f t="shared" si="3"/>
        <v>51579.935704259136</v>
      </c>
      <c r="BX62" s="35">
        <v>22915</v>
      </c>
      <c r="BY62" s="35">
        <v>48932</v>
      </c>
      <c r="BZ62" s="35">
        <v>383</v>
      </c>
      <c r="CA62" s="35">
        <v>40074</v>
      </c>
    </row>
    <row r="63" spans="1:79">
      <c r="A63" s="29">
        <f t="shared" si="4"/>
        <v>62</v>
      </c>
      <c r="B63" s="30" t="s">
        <v>314</v>
      </c>
      <c r="C63" s="29" t="s">
        <v>315</v>
      </c>
      <c r="D63" s="31" t="s">
        <v>547</v>
      </c>
      <c r="E63" s="31" t="s">
        <v>424</v>
      </c>
      <c r="F63" s="31" t="s">
        <v>561</v>
      </c>
      <c r="G63" s="31" t="s">
        <v>556</v>
      </c>
      <c r="H63" s="31" t="s">
        <v>557</v>
      </c>
      <c r="I63" s="31" t="s">
        <v>558</v>
      </c>
      <c r="J63" s="31" t="s">
        <v>559</v>
      </c>
      <c r="K63" s="31" t="s">
        <v>560</v>
      </c>
      <c r="L63" s="31" t="s">
        <v>397</v>
      </c>
      <c r="M63" s="32">
        <v>63015</v>
      </c>
      <c r="N63" s="33">
        <v>68605</v>
      </c>
      <c r="O63" s="34">
        <v>73679</v>
      </c>
      <c r="P63" s="35">
        <v>0</v>
      </c>
      <c r="Q63" s="35">
        <v>0</v>
      </c>
      <c r="R63" s="36">
        <v>1</v>
      </c>
      <c r="S63" s="32">
        <v>63015</v>
      </c>
      <c r="T63" s="33">
        <v>68605</v>
      </c>
      <c r="U63" s="34">
        <v>73679</v>
      </c>
      <c r="V63" s="35">
        <v>0</v>
      </c>
      <c r="W63" s="35">
        <v>0</v>
      </c>
      <c r="X63" s="42">
        <v>3600</v>
      </c>
      <c r="Y63" s="42">
        <v>47759</v>
      </c>
      <c r="Z63" s="42">
        <v>0</v>
      </c>
      <c r="AA63" s="42">
        <v>0</v>
      </c>
      <c r="AB63" s="42">
        <v>4991</v>
      </c>
      <c r="AC63" s="42">
        <v>49871</v>
      </c>
      <c r="AD63" s="42">
        <v>0</v>
      </c>
      <c r="AE63" s="42">
        <v>0</v>
      </c>
      <c r="AF63" s="36">
        <v>6289</v>
      </c>
      <c r="AG63" s="36">
        <v>51024</v>
      </c>
      <c r="AH63" s="36">
        <v>0</v>
      </c>
      <c r="AI63" s="36">
        <v>0</v>
      </c>
      <c r="AJ63" s="37">
        <v>7261</v>
      </c>
      <c r="AK63" s="37">
        <v>52699</v>
      </c>
      <c r="AL63" s="37">
        <v>0</v>
      </c>
      <c r="AM63" s="37">
        <v>0</v>
      </c>
      <c r="AN63" s="37">
        <v>2111</v>
      </c>
      <c r="AO63" s="37">
        <v>54506</v>
      </c>
      <c r="AP63" s="37">
        <v>0</v>
      </c>
      <c r="AQ63" s="37">
        <v>0</v>
      </c>
      <c r="AR63" s="37">
        <v>1954</v>
      </c>
      <c r="AS63" s="37">
        <v>55599</v>
      </c>
      <c r="AT63" s="37">
        <v>0</v>
      </c>
      <c r="AU63" s="37">
        <v>0</v>
      </c>
      <c r="AV63" s="37">
        <v>1934</v>
      </c>
      <c r="AW63" s="37">
        <v>56845</v>
      </c>
      <c r="AX63" s="37">
        <v>0</v>
      </c>
      <c r="AY63" s="37">
        <v>0</v>
      </c>
      <c r="AZ63" s="37">
        <v>2117</v>
      </c>
      <c r="BA63" s="37">
        <v>58796</v>
      </c>
      <c r="BB63" s="37">
        <v>0</v>
      </c>
      <c r="BC63" s="37">
        <v>0</v>
      </c>
      <c r="BD63" s="35">
        <v>2040</v>
      </c>
      <c r="BE63" s="35">
        <v>61273</v>
      </c>
      <c r="BF63" s="35">
        <v>0</v>
      </c>
      <c r="BG63" s="35">
        <v>0</v>
      </c>
      <c r="BH63" s="35">
        <v>1908</v>
      </c>
      <c r="BI63" s="35">
        <v>64303</v>
      </c>
      <c r="BJ63" s="35">
        <v>0</v>
      </c>
      <c r="BK63" s="35">
        <v>0</v>
      </c>
      <c r="BL63" s="35">
        <v>1980</v>
      </c>
      <c r="BM63" s="35">
        <v>65432</v>
      </c>
      <c r="BN63" s="35">
        <v>0</v>
      </c>
      <c r="BO63" s="35">
        <v>0</v>
      </c>
      <c r="BP63" s="35">
        <v>8065</v>
      </c>
      <c r="BQ63" s="35">
        <v>64954</v>
      </c>
      <c r="BR63" s="35">
        <v>0</v>
      </c>
      <c r="BS63" s="35">
        <v>0</v>
      </c>
      <c r="BT63" s="38">
        <f t="shared" si="0"/>
        <v>13993</v>
      </c>
      <c r="BU63" s="38">
        <f t="shared" si="1"/>
        <v>776162807</v>
      </c>
      <c r="BV63" s="38">
        <f t="shared" si="2"/>
        <v>55467.934467233616</v>
      </c>
      <c r="BW63" s="38">
        <f t="shared" si="3"/>
        <v>55467.934467233616</v>
      </c>
      <c r="BX63" s="35">
        <v>1739</v>
      </c>
      <c r="BY63" s="35">
        <v>72245</v>
      </c>
      <c r="BZ63" s="35">
        <v>0</v>
      </c>
      <c r="CA63" s="35">
        <v>0</v>
      </c>
    </row>
    <row r="64" spans="1:79">
      <c r="A64" s="29">
        <f t="shared" si="4"/>
        <v>63</v>
      </c>
      <c r="B64" s="30" t="s">
        <v>314</v>
      </c>
      <c r="C64" s="29" t="s">
        <v>314</v>
      </c>
      <c r="D64" s="31" t="s">
        <v>33</v>
      </c>
      <c r="E64" s="31" t="s">
        <v>562</v>
      </c>
      <c r="F64" s="31" t="s">
        <v>563</v>
      </c>
      <c r="G64" s="31" t="s">
        <v>564</v>
      </c>
      <c r="H64" s="31" t="s">
        <v>565</v>
      </c>
      <c r="I64" s="31" t="s">
        <v>566</v>
      </c>
      <c r="J64" s="31" t="s">
        <v>567</v>
      </c>
      <c r="K64" s="31" t="s">
        <v>568</v>
      </c>
      <c r="L64" s="31" t="s">
        <v>430</v>
      </c>
      <c r="M64" s="32">
        <v>65988</v>
      </c>
      <c r="N64" s="33">
        <v>90902</v>
      </c>
      <c r="O64" s="34">
        <v>99136</v>
      </c>
      <c r="P64" s="35">
        <v>0</v>
      </c>
      <c r="Q64" s="35">
        <v>0</v>
      </c>
      <c r="R64" s="36">
        <v>28</v>
      </c>
      <c r="S64" s="32">
        <v>2356.7142857142858</v>
      </c>
      <c r="T64" s="33">
        <v>3246.5</v>
      </c>
      <c r="U64" s="34">
        <v>3540.5714285714284</v>
      </c>
      <c r="V64" s="35">
        <v>0</v>
      </c>
      <c r="W64" s="35">
        <v>0</v>
      </c>
      <c r="X64" s="36">
        <v>6768</v>
      </c>
      <c r="Y64" s="36">
        <v>65500</v>
      </c>
      <c r="Z64" s="36">
        <v>411</v>
      </c>
      <c r="AA64" s="36">
        <v>52416</v>
      </c>
      <c r="AB64" s="37">
        <v>5211</v>
      </c>
      <c r="AC64" s="37">
        <v>68081</v>
      </c>
      <c r="AD64" s="37">
        <v>344</v>
      </c>
      <c r="AE64" s="37">
        <v>53053</v>
      </c>
      <c r="AF64" s="36">
        <v>4177</v>
      </c>
      <c r="AG64" s="36">
        <v>69535</v>
      </c>
      <c r="AH64" s="36">
        <v>331</v>
      </c>
      <c r="AI64" s="36">
        <v>54308</v>
      </c>
      <c r="AJ64" s="37">
        <v>4045</v>
      </c>
      <c r="AK64" s="37">
        <v>73122</v>
      </c>
      <c r="AL64" s="37">
        <v>284</v>
      </c>
      <c r="AM64" s="37">
        <v>55302</v>
      </c>
      <c r="AN64" s="37">
        <v>888</v>
      </c>
      <c r="AO64" s="37">
        <v>79364</v>
      </c>
      <c r="AP64" s="37">
        <v>56</v>
      </c>
      <c r="AQ64" s="37">
        <v>56715</v>
      </c>
      <c r="AR64" s="37">
        <v>1105</v>
      </c>
      <c r="AS64" s="37">
        <v>85676</v>
      </c>
      <c r="AT64" s="37">
        <v>50</v>
      </c>
      <c r="AU64" s="37">
        <v>49312</v>
      </c>
      <c r="AV64" s="37">
        <v>1036</v>
      </c>
      <c r="AW64" s="37">
        <v>85675</v>
      </c>
      <c r="AX64" s="37">
        <v>63</v>
      </c>
      <c r="AY64" s="37">
        <v>63349</v>
      </c>
      <c r="AZ64" s="37">
        <v>919</v>
      </c>
      <c r="BA64" s="37">
        <v>85411</v>
      </c>
      <c r="BB64" s="37">
        <v>47</v>
      </c>
      <c r="BC64" s="37">
        <v>66022</v>
      </c>
      <c r="BD64" s="35">
        <v>757</v>
      </c>
      <c r="BE64" s="35">
        <v>85815</v>
      </c>
      <c r="BF64" s="35">
        <v>41</v>
      </c>
      <c r="BG64" s="35">
        <v>64721</v>
      </c>
      <c r="BH64" s="35">
        <v>799</v>
      </c>
      <c r="BI64" s="35">
        <v>90902</v>
      </c>
      <c r="BJ64" s="35">
        <v>59</v>
      </c>
      <c r="BK64" s="35">
        <v>65988</v>
      </c>
      <c r="BL64" s="35">
        <v>869</v>
      </c>
      <c r="BM64" s="35">
        <v>91164</v>
      </c>
      <c r="BN64" s="35">
        <v>75</v>
      </c>
      <c r="BO64" s="35">
        <v>69587</v>
      </c>
      <c r="BP64" s="35">
        <v>3537</v>
      </c>
      <c r="BQ64" s="35">
        <v>89785</v>
      </c>
      <c r="BR64" s="35">
        <v>228</v>
      </c>
      <c r="BS64" s="35">
        <v>68058</v>
      </c>
      <c r="BT64" s="38">
        <f t="shared" si="0"/>
        <v>6365</v>
      </c>
      <c r="BU64" s="38">
        <f t="shared" si="1"/>
        <v>496791433</v>
      </c>
      <c r="BV64" s="38">
        <f t="shared" si="2"/>
        <v>78050.5000785546</v>
      </c>
      <c r="BW64" s="38">
        <f t="shared" si="3"/>
        <v>2787.5178599483784</v>
      </c>
      <c r="BX64" s="35">
        <v>619</v>
      </c>
      <c r="BY64" s="35">
        <v>95632</v>
      </c>
      <c r="BZ64" s="35">
        <v>48</v>
      </c>
      <c r="CA64" s="35">
        <v>70308</v>
      </c>
    </row>
    <row r="65" spans="1:79">
      <c r="A65" s="29">
        <f t="shared" si="4"/>
        <v>64</v>
      </c>
      <c r="B65" s="30" t="s">
        <v>314</v>
      </c>
      <c r="C65" s="29" t="s">
        <v>314</v>
      </c>
      <c r="D65" s="31" t="s">
        <v>33</v>
      </c>
      <c r="E65" s="31" t="s">
        <v>562</v>
      </c>
      <c r="F65" s="31" t="s">
        <v>569</v>
      </c>
      <c r="G65" s="31" t="s">
        <v>570</v>
      </c>
      <c r="H65" s="31" t="s">
        <v>571</v>
      </c>
      <c r="I65" s="31" t="s">
        <v>572</v>
      </c>
      <c r="J65" s="31" t="s">
        <v>567</v>
      </c>
      <c r="K65" s="31" t="s">
        <v>573</v>
      </c>
      <c r="L65" s="31" t="s">
        <v>430</v>
      </c>
      <c r="M65" s="32">
        <v>31931</v>
      </c>
      <c r="N65" s="33">
        <v>35825</v>
      </c>
      <c r="O65" s="34">
        <v>44504</v>
      </c>
      <c r="P65" s="35">
        <v>0</v>
      </c>
      <c r="Q65" s="35">
        <v>0</v>
      </c>
      <c r="R65" s="36">
        <v>21</v>
      </c>
      <c r="S65" s="32">
        <v>1520.5238095238096</v>
      </c>
      <c r="T65" s="33">
        <v>1705.952380952381</v>
      </c>
      <c r="U65" s="34">
        <v>2119.2380952380954</v>
      </c>
      <c r="V65" s="35">
        <v>0</v>
      </c>
      <c r="W65" s="35">
        <v>0</v>
      </c>
      <c r="X65" s="42">
        <v>86266</v>
      </c>
      <c r="Y65" s="42">
        <v>26155</v>
      </c>
      <c r="Z65" s="42">
        <v>1726</v>
      </c>
      <c r="AA65" s="42">
        <v>23626</v>
      </c>
      <c r="AB65" s="37">
        <v>80264</v>
      </c>
      <c r="AC65" s="37">
        <v>27343</v>
      </c>
      <c r="AD65" s="37">
        <v>790</v>
      </c>
      <c r="AE65" s="37">
        <v>23726</v>
      </c>
      <c r="AF65" s="36">
        <v>80808</v>
      </c>
      <c r="AG65" s="36">
        <v>25332</v>
      </c>
      <c r="AH65" s="36">
        <v>732</v>
      </c>
      <c r="AI65" s="36">
        <v>23030</v>
      </c>
      <c r="AJ65" s="37">
        <v>58718</v>
      </c>
      <c r="AK65" s="37">
        <v>27343</v>
      </c>
      <c r="AL65" s="37">
        <v>680</v>
      </c>
      <c r="AM65" s="37">
        <v>23796</v>
      </c>
      <c r="AN65" s="37">
        <v>4159</v>
      </c>
      <c r="AO65" s="37">
        <v>33795</v>
      </c>
      <c r="AP65" s="37">
        <v>95</v>
      </c>
      <c r="AQ65" s="37">
        <v>23846</v>
      </c>
      <c r="AR65" s="37">
        <v>7961</v>
      </c>
      <c r="AS65" s="37">
        <v>35697</v>
      </c>
      <c r="AT65" s="37">
        <v>64</v>
      </c>
      <c r="AU65" s="37">
        <v>27962</v>
      </c>
      <c r="AV65" s="37">
        <v>17997</v>
      </c>
      <c r="AW65" s="37">
        <v>35528</v>
      </c>
      <c r="AX65" s="37">
        <v>80</v>
      </c>
      <c r="AY65" s="37">
        <v>27394</v>
      </c>
      <c r="AZ65" s="37">
        <v>18167</v>
      </c>
      <c r="BA65" s="37">
        <v>33801</v>
      </c>
      <c r="BB65" s="37">
        <v>206</v>
      </c>
      <c r="BC65" s="37">
        <v>27795</v>
      </c>
      <c r="BD65" s="35">
        <v>11640</v>
      </c>
      <c r="BE65" s="35">
        <v>34463</v>
      </c>
      <c r="BF65" s="35">
        <v>59</v>
      </c>
      <c r="BG65" s="35">
        <v>27325</v>
      </c>
      <c r="BH65" s="35">
        <v>14551</v>
      </c>
      <c r="BI65" s="35">
        <v>36827</v>
      </c>
      <c r="BJ65" s="35">
        <v>139</v>
      </c>
      <c r="BK65" s="35">
        <v>29984</v>
      </c>
      <c r="BL65" s="42">
        <v>14192</v>
      </c>
      <c r="BM65" s="42">
        <v>35629</v>
      </c>
      <c r="BN65" s="42">
        <v>105</v>
      </c>
      <c r="BO65" s="42">
        <v>30174</v>
      </c>
      <c r="BP65" s="35">
        <v>52980</v>
      </c>
      <c r="BQ65" s="35">
        <v>35749</v>
      </c>
      <c r="BR65" s="35">
        <v>532</v>
      </c>
      <c r="BS65" s="35">
        <v>30564</v>
      </c>
      <c r="BT65" s="38">
        <f t="shared" si="0"/>
        <v>94198</v>
      </c>
      <c r="BU65" s="38">
        <f t="shared" si="1"/>
        <v>2960752837</v>
      </c>
      <c r="BV65" s="38">
        <f t="shared" si="2"/>
        <v>31431.164536402048</v>
      </c>
      <c r="BW65" s="38">
        <f t="shared" si="3"/>
        <v>1496.7221207810499</v>
      </c>
      <c r="BX65" s="42">
        <v>8928</v>
      </c>
      <c r="BY65" s="42">
        <v>39649</v>
      </c>
      <c r="BZ65" s="42">
        <v>63</v>
      </c>
      <c r="CA65" s="42">
        <v>28767</v>
      </c>
    </row>
    <row r="66" spans="1:79">
      <c r="A66" s="29">
        <f t="shared" si="4"/>
        <v>65</v>
      </c>
      <c r="B66" s="30" t="s">
        <v>314</v>
      </c>
      <c r="C66" s="29" t="s">
        <v>314</v>
      </c>
      <c r="D66" s="31" t="s">
        <v>33</v>
      </c>
      <c r="E66" s="31" t="s">
        <v>562</v>
      </c>
      <c r="F66" s="31" t="s">
        <v>574</v>
      </c>
      <c r="G66" s="31" t="s">
        <v>575</v>
      </c>
      <c r="H66" s="31" t="s">
        <v>576</v>
      </c>
      <c r="I66" s="31" t="s">
        <v>577</v>
      </c>
      <c r="J66" s="31" t="s">
        <v>567</v>
      </c>
      <c r="K66" s="31" t="s">
        <v>376</v>
      </c>
      <c r="L66" s="31" t="s">
        <v>430</v>
      </c>
      <c r="M66" s="32">
        <v>42431</v>
      </c>
      <c r="N66" s="33">
        <v>56628</v>
      </c>
      <c r="O66" s="34">
        <v>61723</v>
      </c>
      <c r="P66" s="35">
        <v>0</v>
      </c>
      <c r="Q66" s="35">
        <v>0</v>
      </c>
      <c r="R66" s="36">
        <v>21</v>
      </c>
      <c r="S66" s="32">
        <v>2020.5238095238096</v>
      </c>
      <c r="T66" s="33">
        <v>2696.5714285714284</v>
      </c>
      <c r="U66" s="34">
        <v>2939.1904761904761</v>
      </c>
      <c r="V66" s="35">
        <v>0</v>
      </c>
      <c r="W66" s="35">
        <v>0</v>
      </c>
      <c r="X66" s="36">
        <v>14380</v>
      </c>
      <c r="Y66" s="36">
        <v>43157</v>
      </c>
      <c r="Z66" s="36">
        <v>29</v>
      </c>
      <c r="AA66" s="36">
        <v>34125</v>
      </c>
      <c r="AB66" s="37">
        <v>12245</v>
      </c>
      <c r="AC66" s="37">
        <v>44921</v>
      </c>
      <c r="AD66" s="37">
        <v>50</v>
      </c>
      <c r="AE66" s="37">
        <v>34427</v>
      </c>
      <c r="AF66" s="36">
        <v>10687</v>
      </c>
      <c r="AG66" s="36">
        <v>45893</v>
      </c>
      <c r="AH66" s="36">
        <v>116</v>
      </c>
      <c r="AI66" s="36">
        <v>34984</v>
      </c>
      <c r="AJ66" s="37">
        <v>9284</v>
      </c>
      <c r="AK66" s="37">
        <v>47995</v>
      </c>
      <c r="AL66" s="37">
        <v>246</v>
      </c>
      <c r="AM66" s="37">
        <v>36301</v>
      </c>
      <c r="AN66" s="37">
        <v>1783</v>
      </c>
      <c r="AO66" s="37">
        <v>51718</v>
      </c>
      <c r="AP66" s="37">
        <v>46</v>
      </c>
      <c r="AQ66" s="37">
        <v>38877</v>
      </c>
      <c r="AR66" s="37">
        <v>2097</v>
      </c>
      <c r="AS66" s="37">
        <v>56819</v>
      </c>
      <c r="AT66" s="37">
        <v>87</v>
      </c>
      <c r="AU66" s="37">
        <v>43302</v>
      </c>
      <c r="AV66" s="37">
        <v>2441</v>
      </c>
      <c r="AW66" s="37">
        <v>56288</v>
      </c>
      <c r="AX66" s="37">
        <v>27</v>
      </c>
      <c r="AY66" s="37">
        <v>43302</v>
      </c>
      <c r="AZ66" s="37">
        <v>1869</v>
      </c>
      <c r="BA66" s="37">
        <v>56130</v>
      </c>
      <c r="BB66" s="37">
        <v>57</v>
      </c>
      <c r="BC66" s="37">
        <v>41965</v>
      </c>
      <c r="BD66" s="35">
        <v>1981</v>
      </c>
      <c r="BE66" s="35">
        <v>56628</v>
      </c>
      <c r="BF66" s="35">
        <v>35</v>
      </c>
      <c r="BG66" s="35">
        <v>42431</v>
      </c>
      <c r="BH66" s="35">
        <v>162</v>
      </c>
      <c r="BI66" s="35">
        <v>63378</v>
      </c>
      <c r="BJ66" s="35">
        <v>0</v>
      </c>
      <c r="BK66" s="35">
        <v>0</v>
      </c>
      <c r="BL66" s="35">
        <v>0</v>
      </c>
      <c r="BM66" s="35">
        <v>0</v>
      </c>
      <c r="BN66" s="35">
        <v>0</v>
      </c>
      <c r="BO66" s="35">
        <v>0</v>
      </c>
      <c r="BP66" s="35">
        <v>2143</v>
      </c>
      <c r="BQ66" s="35">
        <v>57138</v>
      </c>
      <c r="BR66" s="35">
        <v>35</v>
      </c>
      <c r="BS66" s="35">
        <v>42431</v>
      </c>
      <c r="BT66" s="38">
        <f t="shared" si="0"/>
        <v>4356</v>
      </c>
      <c r="BU66" s="38">
        <f t="shared" si="1"/>
        <v>135742749</v>
      </c>
      <c r="BV66" s="38">
        <f t="shared" si="2"/>
        <v>31162.247245179064</v>
      </c>
      <c r="BW66" s="38">
        <f t="shared" si="3"/>
        <v>1483.9165354847173</v>
      </c>
      <c r="BX66" s="35">
        <v>0</v>
      </c>
      <c r="BY66" s="35">
        <v>0</v>
      </c>
      <c r="BZ66" s="35">
        <v>0</v>
      </c>
      <c r="CA66" s="35">
        <v>0</v>
      </c>
    </row>
    <row r="67" spans="1:79">
      <c r="A67" s="29">
        <f t="shared" si="4"/>
        <v>66</v>
      </c>
      <c r="B67" s="30" t="s">
        <v>314</v>
      </c>
      <c r="C67" s="29" t="s">
        <v>314</v>
      </c>
      <c r="D67" s="31" t="s">
        <v>33</v>
      </c>
      <c r="E67" s="31" t="s">
        <v>562</v>
      </c>
      <c r="F67" s="31" t="s">
        <v>578</v>
      </c>
      <c r="G67" s="31" t="s">
        <v>579</v>
      </c>
      <c r="H67" s="31" t="s">
        <v>580</v>
      </c>
      <c r="I67" s="31" t="s">
        <v>581</v>
      </c>
      <c r="J67" s="31" t="s">
        <v>358</v>
      </c>
      <c r="K67" s="31" t="s">
        <v>371</v>
      </c>
      <c r="L67" s="31" t="s">
        <v>430</v>
      </c>
      <c r="M67" s="32">
        <v>51586</v>
      </c>
      <c r="N67" s="33">
        <v>69961</v>
      </c>
      <c r="O67" s="34">
        <v>78360</v>
      </c>
      <c r="P67" s="35">
        <v>0</v>
      </c>
      <c r="Q67" s="35">
        <v>0</v>
      </c>
      <c r="R67" s="36">
        <v>28</v>
      </c>
      <c r="S67" s="32">
        <v>1842.3571428571429</v>
      </c>
      <c r="T67" s="33">
        <v>2498.6071428571427</v>
      </c>
      <c r="U67" s="34">
        <v>2798.5714285714284</v>
      </c>
      <c r="V67" s="35">
        <v>0</v>
      </c>
      <c r="W67" s="35">
        <v>0</v>
      </c>
      <c r="X67" s="36">
        <v>31155</v>
      </c>
      <c r="Y67" s="36">
        <v>49865</v>
      </c>
      <c r="Z67" s="36">
        <v>156</v>
      </c>
      <c r="AA67" s="36">
        <v>40040</v>
      </c>
      <c r="AB67" s="37">
        <v>24401</v>
      </c>
      <c r="AC67" s="37">
        <v>52117</v>
      </c>
      <c r="AD67" s="37">
        <v>1255</v>
      </c>
      <c r="AE67" s="37">
        <v>40123</v>
      </c>
      <c r="AF67" s="36">
        <v>20780</v>
      </c>
      <c r="AG67" s="36">
        <v>53436</v>
      </c>
      <c r="AH67" s="36">
        <v>204</v>
      </c>
      <c r="AI67" s="36">
        <v>41261</v>
      </c>
      <c r="AJ67" s="37">
        <v>16910</v>
      </c>
      <c r="AK67" s="37">
        <v>56261</v>
      </c>
      <c r="AL67" s="37">
        <v>3020</v>
      </c>
      <c r="AM67" s="37">
        <v>43240</v>
      </c>
      <c r="AN67" s="37">
        <v>2612</v>
      </c>
      <c r="AO67" s="37">
        <v>61094</v>
      </c>
      <c r="AP67" s="37">
        <v>832</v>
      </c>
      <c r="AQ67" s="37">
        <v>43352</v>
      </c>
      <c r="AR67" s="37">
        <v>4093</v>
      </c>
      <c r="AS67" s="37">
        <v>65648</v>
      </c>
      <c r="AT67" s="37">
        <v>142</v>
      </c>
      <c r="AU67" s="37">
        <v>43473</v>
      </c>
      <c r="AV67" s="37">
        <v>4262</v>
      </c>
      <c r="AW67" s="37">
        <v>65583</v>
      </c>
      <c r="AX67" s="37">
        <v>1701</v>
      </c>
      <c r="AY67" s="37">
        <v>43391</v>
      </c>
      <c r="AZ67" s="37">
        <v>1364</v>
      </c>
      <c r="BA67" s="37">
        <v>66253</v>
      </c>
      <c r="BB67" s="37">
        <v>481</v>
      </c>
      <c r="BC67" s="37">
        <v>43710</v>
      </c>
      <c r="BD67" s="35">
        <v>5581</v>
      </c>
      <c r="BE67" s="35">
        <v>65023</v>
      </c>
      <c r="BF67" s="35">
        <v>1126</v>
      </c>
      <c r="BG67" s="35">
        <v>50752</v>
      </c>
      <c r="BH67" s="35">
        <v>3372</v>
      </c>
      <c r="BI67" s="35">
        <v>69961</v>
      </c>
      <c r="BJ67" s="35">
        <v>44</v>
      </c>
      <c r="BK67" s="35">
        <v>51586</v>
      </c>
      <c r="BL67" s="35">
        <v>3209</v>
      </c>
      <c r="BM67" s="35">
        <v>71035</v>
      </c>
      <c r="BN67" s="35">
        <v>464</v>
      </c>
      <c r="BO67" s="35">
        <v>50809</v>
      </c>
      <c r="BP67" s="35">
        <v>14673</v>
      </c>
      <c r="BQ67" s="35">
        <v>68860</v>
      </c>
      <c r="BR67" s="35">
        <v>2045</v>
      </c>
      <c r="BS67" s="35">
        <v>50808</v>
      </c>
      <c r="BT67" s="38">
        <f t="shared" ref="BT67:BT130" si="5">BR67+BP67+BN67+BL67+BJ67+BH67+BF67+BD67</f>
        <v>30514</v>
      </c>
      <c r="BU67" s="38">
        <f t="shared" ref="BU67:BU130" si="6">(BD67+BE67)+(BF67*BG67)+(BH67*BI67)+(BJ67*BK67)+(BL67*BM67)+(BN67*BO67)+(BP67*BQ67)+(BR67*BS67)</f>
        <v>1661207463</v>
      </c>
      <c r="BV67" s="38">
        <f t="shared" ref="BV67:BV130" si="7">BU67/BT67</f>
        <v>54440.829225929083</v>
      </c>
      <c r="BW67" s="38">
        <f t="shared" ref="BW67:BW130" si="8">BV67/R67</f>
        <v>1944.3153294974672</v>
      </c>
      <c r="BX67" s="35">
        <v>54</v>
      </c>
      <c r="BY67" s="35">
        <v>81848</v>
      </c>
      <c r="BZ67" s="35">
        <v>0</v>
      </c>
      <c r="CA67" s="35">
        <v>0</v>
      </c>
    </row>
    <row r="68" spans="1:79">
      <c r="A68" s="29">
        <f t="shared" ref="A68:A131" si="9">A67+1</f>
        <v>67</v>
      </c>
      <c r="B68" s="30" t="s">
        <v>314</v>
      </c>
      <c r="C68" s="29" t="s">
        <v>314</v>
      </c>
      <c r="D68" s="31" t="s">
        <v>33</v>
      </c>
      <c r="E68" s="31" t="s">
        <v>562</v>
      </c>
      <c r="F68" s="31" t="s">
        <v>582</v>
      </c>
      <c r="G68" s="31" t="s">
        <v>583</v>
      </c>
      <c r="H68" s="31" t="s">
        <v>584</v>
      </c>
      <c r="I68" s="31" t="s">
        <v>581</v>
      </c>
      <c r="J68" s="31" t="s">
        <v>358</v>
      </c>
      <c r="K68" s="31" t="s">
        <v>585</v>
      </c>
      <c r="L68" s="31" t="s">
        <v>334</v>
      </c>
      <c r="M68" s="32">
        <v>780</v>
      </c>
      <c r="N68" s="33">
        <v>843</v>
      </c>
      <c r="O68" s="34">
        <v>875</v>
      </c>
      <c r="P68" s="35">
        <v>0</v>
      </c>
      <c r="Q68" s="35">
        <v>0</v>
      </c>
      <c r="R68" s="36">
        <v>28</v>
      </c>
      <c r="S68" s="32">
        <v>27.857142857142858</v>
      </c>
      <c r="T68" s="33">
        <v>30.107142857142858</v>
      </c>
      <c r="U68" s="34">
        <v>31.25</v>
      </c>
      <c r="V68" s="35">
        <v>0</v>
      </c>
      <c r="W68" s="35">
        <v>0</v>
      </c>
      <c r="X68" s="36">
        <v>0</v>
      </c>
      <c r="Y68" s="36">
        <v>0</v>
      </c>
      <c r="Z68" s="36">
        <v>46340</v>
      </c>
      <c r="AA68" s="36">
        <v>843</v>
      </c>
      <c r="AB68" s="37">
        <v>0</v>
      </c>
      <c r="AC68" s="37">
        <v>0</v>
      </c>
      <c r="AD68" s="37">
        <v>0</v>
      </c>
      <c r="AE68" s="37">
        <v>0</v>
      </c>
      <c r="AF68" s="40"/>
      <c r="AG68" s="40"/>
      <c r="AH68" s="40"/>
      <c r="AI68" s="40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8">
        <f t="shared" si="5"/>
        <v>0</v>
      </c>
      <c r="BU68" s="38">
        <f t="shared" si="6"/>
        <v>0</v>
      </c>
      <c r="BV68" s="38" t="e">
        <f t="shared" si="7"/>
        <v>#DIV/0!</v>
      </c>
      <c r="BW68" s="38" t="e">
        <f t="shared" si="8"/>
        <v>#DIV/0!</v>
      </c>
      <c r="BX68" s="39"/>
      <c r="BY68" s="39"/>
      <c r="BZ68" s="39"/>
      <c r="CA68" s="39"/>
    </row>
    <row r="69" spans="1:79">
      <c r="A69" s="29">
        <f t="shared" si="9"/>
        <v>68</v>
      </c>
      <c r="B69" s="30" t="s">
        <v>314</v>
      </c>
      <c r="C69" s="29" t="s">
        <v>314</v>
      </c>
      <c r="D69" s="31" t="s">
        <v>33</v>
      </c>
      <c r="E69" s="31" t="s">
        <v>562</v>
      </c>
      <c r="F69" s="31" t="s">
        <v>586</v>
      </c>
      <c r="G69" s="31" t="s">
        <v>587</v>
      </c>
      <c r="H69" s="31" t="s">
        <v>588</v>
      </c>
      <c r="I69" s="31" t="s">
        <v>589</v>
      </c>
      <c r="J69" s="31" t="s">
        <v>567</v>
      </c>
      <c r="K69" s="31" t="s">
        <v>590</v>
      </c>
      <c r="L69" s="31" t="s">
        <v>591</v>
      </c>
      <c r="M69" s="32">
        <v>51460</v>
      </c>
      <c r="N69" s="33">
        <v>59821</v>
      </c>
      <c r="O69" s="34">
        <v>73459</v>
      </c>
      <c r="P69" s="35">
        <v>0</v>
      </c>
      <c r="Q69" s="35">
        <v>0</v>
      </c>
      <c r="R69" s="36">
        <v>21</v>
      </c>
      <c r="S69" s="32">
        <v>2450.4761904761904</v>
      </c>
      <c r="T69" s="33">
        <v>2848.6190476190477</v>
      </c>
      <c r="U69" s="34">
        <v>3498.0476190476193</v>
      </c>
      <c r="V69" s="35">
        <v>0</v>
      </c>
      <c r="W69" s="35">
        <v>0</v>
      </c>
      <c r="X69" s="36">
        <v>3998</v>
      </c>
      <c r="Y69" s="36">
        <v>48735</v>
      </c>
      <c r="Z69" s="36">
        <v>1250</v>
      </c>
      <c r="AA69" s="36">
        <v>47202</v>
      </c>
      <c r="AB69" s="37">
        <v>5445</v>
      </c>
      <c r="AC69" s="37">
        <v>49649</v>
      </c>
      <c r="AD69" s="37">
        <v>80</v>
      </c>
      <c r="AE69" s="37">
        <v>49749</v>
      </c>
      <c r="AF69" s="36">
        <v>3938</v>
      </c>
      <c r="AG69" s="36">
        <v>49881</v>
      </c>
      <c r="AH69" s="36">
        <v>10</v>
      </c>
      <c r="AI69" s="36">
        <v>43848</v>
      </c>
      <c r="AJ69" s="37">
        <v>3626</v>
      </c>
      <c r="AK69" s="37">
        <v>48838</v>
      </c>
      <c r="AL69" s="37">
        <v>20</v>
      </c>
      <c r="AM69" s="37">
        <v>43848</v>
      </c>
      <c r="AN69" s="37">
        <v>784</v>
      </c>
      <c r="AO69" s="37">
        <v>51082</v>
      </c>
      <c r="AP69" s="37">
        <v>0</v>
      </c>
      <c r="AQ69" s="37">
        <v>0</v>
      </c>
      <c r="AR69" s="37">
        <v>862</v>
      </c>
      <c r="AS69" s="37">
        <v>54230</v>
      </c>
      <c r="AT69" s="37">
        <v>0</v>
      </c>
      <c r="AU69" s="37">
        <v>0</v>
      </c>
      <c r="AV69" s="37">
        <v>943</v>
      </c>
      <c r="AW69" s="37">
        <v>55680</v>
      </c>
      <c r="AX69" s="37">
        <v>240</v>
      </c>
      <c r="AY69" s="37">
        <v>54800</v>
      </c>
      <c r="AZ69" s="37">
        <v>725</v>
      </c>
      <c r="BA69" s="37">
        <v>55842</v>
      </c>
      <c r="BB69" s="37">
        <v>0</v>
      </c>
      <c r="BC69" s="37">
        <v>0</v>
      </c>
      <c r="BD69" s="35">
        <v>445</v>
      </c>
      <c r="BE69" s="35">
        <v>59809</v>
      </c>
      <c r="BF69" s="35">
        <v>120</v>
      </c>
      <c r="BG69" s="35">
        <v>57469</v>
      </c>
      <c r="BH69" s="35">
        <v>535</v>
      </c>
      <c r="BI69" s="35">
        <v>59821</v>
      </c>
      <c r="BJ69" s="35">
        <v>20</v>
      </c>
      <c r="BK69" s="35">
        <v>51460</v>
      </c>
      <c r="BL69" s="35">
        <v>518</v>
      </c>
      <c r="BM69" s="35">
        <v>59612</v>
      </c>
      <c r="BN69" s="35">
        <v>20</v>
      </c>
      <c r="BO69" s="35">
        <v>58359</v>
      </c>
      <c r="BP69" s="35">
        <v>1540</v>
      </c>
      <c r="BQ69" s="35">
        <v>59967</v>
      </c>
      <c r="BR69" s="35">
        <v>160</v>
      </c>
      <c r="BS69" s="35">
        <v>56829</v>
      </c>
      <c r="BT69" s="38">
        <f t="shared" si="5"/>
        <v>3358</v>
      </c>
      <c r="BU69" s="38">
        <f t="shared" si="6"/>
        <v>173477985</v>
      </c>
      <c r="BV69" s="38">
        <f t="shared" si="7"/>
        <v>51661.103335318643</v>
      </c>
      <c r="BW69" s="38">
        <f t="shared" si="8"/>
        <v>2460.0525397770784</v>
      </c>
      <c r="BX69" s="35">
        <v>43</v>
      </c>
      <c r="BY69" s="35">
        <v>67901</v>
      </c>
      <c r="BZ69" s="35">
        <v>0</v>
      </c>
      <c r="CA69" s="35">
        <v>0</v>
      </c>
    </row>
    <row r="70" spans="1:79">
      <c r="A70" s="29">
        <f t="shared" si="9"/>
        <v>69</v>
      </c>
      <c r="B70" s="30" t="s">
        <v>314</v>
      </c>
      <c r="C70" s="29" t="s">
        <v>314</v>
      </c>
      <c r="D70" s="31" t="s">
        <v>33</v>
      </c>
      <c r="E70" s="31" t="s">
        <v>562</v>
      </c>
      <c r="F70" s="31" t="s">
        <v>592</v>
      </c>
      <c r="G70" s="31" t="s">
        <v>593</v>
      </c>
      <c r="H70" s="31" t="s">
        <v>594</v>
      </c>
      <c r="I70" s="31" t="s">
        <v>595</v>
      </c>
      <c r="J70" s="31" t="s">
        <v>365</v>
      </c>
      <c r="K70" s="31" t="s">
        <v>596</v>
      </c>
      <c r="L70" s="31" t="s">
        <v>591</v>
      </c>
      <c r="M70" s="32">
        <v>50389</v>
      </c>
      <c r="N70" s="33">
        <v>51961</v>
      </c>
      <c r="O70" s="34">
        <v>59200</v>
      </c>
      <c r="P70" s="35">
        <v>0</v>
      </c>
      <c r="Q70" s="35">
        <v>0</v>
      </c>
      <c r="R70" s="36">
        <v>28</v>
      </c>
      <c r="S70" s="32">
        <v>1799.6071428571429</v>
      </c>
      <c r="T70" s="33">
        <v>1855.75</v>
      </c>
      <c r="U70" s="34">
        <v>2114.2857142857142</v>
      </c>
      <c r="V70" s="35">
        <v>0</v>
      </c>
      <c r="W70" s="35">
        <v>0</v>
      </c>
      <c r="X70" s="36">
        <v>5751</v>
      </c>
      <c r="Y70" s="36">
        <v>50697</v>
      </c>
      <c r="Z70" s="36">
        <v>1830</v>
      </c>
      <c r="AA70" s="36">
        <v>50811</v>
      </c>
      <c r="AB70" s="37">
        <v>7240</v>
      </c>
      <c r="AC70" s="37">
        <v>51961</v>
      </c>
      <c r="AD70" s="37">
        <v>761</v>
      </c>
      <c r="AE70" s="37">
        <v>50389</v>
      </c>
      <c r="AF70" s="36">
        <v>0</v>
      </c>
      <c r="AG70" s="36">
        <v>0</v>
      </c>
      <c r="AH70" s="36">
        <v>0</v>
      </c>
      <c r="AI70" s="36">
        <v>0</v>
      </c>
      <c r="AJ70" s="37">
        <v>0</v>
      </c>
      <c r="AK70" s="37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>
        <v>0</v>
      </c>
      <c r="BC70" s="37">
        <v>0</v>
      </c>
      <c r="BD70" s="35">
        <v>0</v>
      </c>
      <c r="BE70" s="35">
        <v>0</v>
      </c>
      <c r="BF70" s="35">
        <v>0</v>
      </c>
      <c r="BG70" s="35">
        <v>0</v>
      </c>
      <c r="BH70" s="35">
        <v>0</v>
      </c>
      <c r="BI70" s="35">
        <v>0</v>
      </c>
      <c r="BJ70" s="35">
        <v>0</v>
      </c>
      <c r="BK70" s="35">
        <v>0</v>
      </c>
      <c r="BL70" s="35">
        <v>0</v>
      </c>
      <c r="BM70" s="35">
        <v>0</v>
      </c>
      <c r="BN70" s="35">
        <v>0</v>
      </c>
      <c r="BO70" s="35">
        <v>0</v>
      </c>
      <c r="BP70" s="35">
        <v>0</v>
      </c>
      <c r="BQ70" s="35">
        <v>0</v>
      </c>
      <c r="BR70" s="35">
        <v>0</v>
      </c>
      <c r="BS70" s="35">
        <v>0</v>
      </c>
      <c r="BT70" s="38">
        <f t="shared" si="5"/>
        <v>0</v>
      </c>
      <c r="BU70" s="38">
        <f t="shared" si="6"/>
        <v>0</v>
      </c>
      <c r="BV70" s="38" t="e">
        <f t="shared" si="7"/>
        <v>#DIV/0!</v>
      </c>
      <c r="BW70" s="38" t="e">
        <f t="shared" si="8"/>
        <v>#DIV/0!</v>
      </c>
      <c r="BX70" s="35">
        <v>0</v>
      </c>
      <c r="BY70" s="35">
        <v>0</v>
      </c>
      <c r="BZ70" s="35">
        <v>0</v>
      </c>
      <c r="CA70" s="35">
        <v>0</v>
      </c>
    </row>
    <row r="71" spans="1:79">
      <c r="A71" s="29">
        <f t="shared" si="9"/>
        <v>70</v>
      </c>
      <c r="B71" s="30" t="s">
        <v>314</v>
      </c>
      <c r="C71" s="29" t="s">
        <v>314</v>
      </c>
      <c r="D71" s="31" t="s">
        <v>33</v>
      </c>
      <c r="E71" s="31" t="s">
        <v>562</v>
      </c>
      <c r="F71" s="31" t="s">
        <v>597</v>
      </c>
      <c r="G71" s="31" t="s">
        <v>598</v>
      </c>
      <c r="H71" s="31" t="s">
        <v>599</v>
      </c>
      <c r="I71" s="31" t="s">
        <v>595</v>
      </c>
      <c r="J71" s="31" t="s">
        <v>365</v>
      </c>
      <c r="K71" s="31" t="s">
        <v>371</v>
      </c>
      <c r="L71" s="31" t="s">
        <v>591</v>
      </c>
      <c r="M71" s="32">
        <v>56500</v>
      </c>
      <c r="N71" s="33">
        <v>62770</v>
      </c>
      <c r="O71" s="34">
        <v>71574</v>
      </c>
      <c r="P71" s="35">
        <v>0</v>
      </c>
      <c r="Q71" s="35">
        <v>0</v>
      </c>
      <c r="R71" s="36">
        <v>28</v>
      </c>
      <c r="S71" s="32">
        <v>2017.8571428571429</v>
      </c>
      <c r="T71" s="33">
        <v>2241.7857142857142</v>
      </c>
      <c r="U71" s="34">
        <v>2556.2142857142858</v>
      </c>
      <c r="V71" s="35">
        <v>0</v>
      </c>
      <c r="W71" s="35">
        <v>0</v>
      </c>
      <c r="X71" s="42">
        <v>0</v>
      </c>
      <c r="Y71" s="42">
        <v>0</v>
      </c>
      <c r="Z71" s="42">
        <v>0</v>
      </c>
      <c r="AA71" s="42">
        <v>0</v>
      </c>
      <c r="AB71" s="37">
        <v>0</v>
      </c>
      <c r="AC71" s="37">
        <v>0</v>
      </c>
      <c r="AD71" s="37">
        <v>0</v>
      </c>
      <c r="AE71" s="37">
        <v>0</v>
      </c>
      <c r="AF71" s="36">
        <v>6095</v>
      </c>
      <c r="AG71" s="36">
        <v>51693</v>
      </c>
      <c r="AH71" s="36">
        <v>80</v>
      </c>
      <c r="AI71" s="36">
        <v>50134</v>
      </c>
      <c r="AJ71" s="37">
        <v>5832</v>
      </c>
      <c r="AK71" s="37">
        <v>49041</v>
      </c>
      <c r="AL71" s="37">
        <v>50</v>
      </c>
      <c r="AM71" s="37">
        <v>49134</v>
      </c>
      <c r="AN71" s="37">
        <v>1400</v>
      </c>
      <c r="AO71" s="37">
        <v>51239</v>
      </c>
      <c r="AP71" s="37">
        <v>0</v>
      </c>
      <c r="AQ71" s="37">
        <v>0</v>
      </c>
      <c r="AR71" s="37">
        <v>1458</v>
      </c>
      <c r="AS71" s="37">
        <v>56890</v>
      </c>
      <c r="AT71" s="37">
        <v>0</v>
      </c>
      <c r="AU71" s="37">
        <v>0</v>
      </c>
      <c r="AV71" s="42">
        <v>546</v>
      </c>
      <c r="AW71" s="42">
        <v>60410</v>
      </c>
      <c r="AX71" s="42">
        <v>347</v>
      </c>
      <c r="AY71" s="42">
        <v>57676</v>
      </c>
      <c r="AZ71" s="42">
        <v>1531</v>
      </c>
      <c r="BA71" s="42">
        <v>58801</v>
      </c>
      <c r="BB71" s="42">
        <v>0</v>
      </c>
      <c r="BC71" s="42">
        <v>0</v>
      </c>
      <c r="BD71" s="42">
        <v>908</v>
      </c>
      <c r="BE71" s="42">
        <v>63031</v>
      </c>
      <c r="BF71" s="42">
        <v>320</v>
      </c>
      <c r="BG71" s="42">
        <v>60765</v>
      </c>
      <c r="BH71" s="42">
        <v>914</v>
      </c>
      <c r="BI71" s="42">
        <v>62770</v>
      </c>
      <c r="BJ71" s="42">
        <v>50</v>
      </c>
      <c r="BK71" s="42">
        <v>56500</v>
      </c>
      <c r="BL71" s="42">
        <v>233</v>
      </c>
      <c r="BM71" s="42">
        <v>62941</v>
      </c>
      <c r="BN71" s="42">
        <v>60</v>
      </c>
      <c r="BO71" s="42">
        <v>61516</v>
      </c>
      <c r="BP71" s="35">
        <v>2315</v>
      </c>
      <c r="BQ71" s="35">
        <v>62749</v>
      </c>
      <c r="BR71" s="35">
        <v>430</v>
      </c>
      <c r="BS71" s="35">
        <v>60374</v>
      </c>
      <c r="BT71" s="38">
        <f t="shared" si="5"/>
        <v>5230</v>
      </c>
      <c r="BU71" s="38">
        <f t="shared" si="6"/>
        <v>269286487</v>
      </c>
      <c r="BV71" s="38">
        <f t="shared" si="7"/>
        <v>51488.812045889099</v>
      </c>
      <c r="BW71" s="38">
        <f t="shared" si="8"/>
        <v>1838.8861444960392</v>
      </c>
      <c r="BX71" s="42">
        <v>0</v>
      </c>
      <c r="BY71" s="42">
        <v>0</v>
      </c>
      <c r="BZ71" s="42">
        <v>0</v>
      </c>
      <c r="CA71" s="42">
        <v>0</v>
      </c>
    </row>
    <row r="72" spans="1:79">
      <c r="A72" s="29">
        <f t="shared" si="9"/>
        <v>71</v>
      </c>
      <c r="B72" s="30" t="s">
        <v>314</v>
      </c>
      <c r="C72" s="29" t="s">
        <v>314</v>
      </c>
      <c r="D72" s="31" t="s">
        <v>33</v>
      </c>
      <c r="E72" s="31" t="s">
        <v>562</v>
      </c>
      <c r="F72" s="31" t="s">
        <v>600</v>
      </c>
      <c r="G72" s="31" t="s">
        <v>601</v>
      </c>
      <c r="H72" s="31" t="s">
        <v>599</v>
      </c>
      <c r="I72" s="31" t="s">
        <v>602</v>
      </c>
      <c r="J72" s="31" t="s">
        <v>567</v>
      </c>
      <c r="K72" s="31" t="s">
        <v>590</v>
      </c>
      <c r="L72" s="31" t="s">
        <v>591</v>
      </c>
      <c r="M72" s="32">
        <v>25456</v>
      </c>
      <c r="N72" s="33">
        <v>25996</v>
      </c>
      <c r="O72" s="34">
        <v>62850</v>
      </c>
      <c r="P72" s="35">
        <v>0</v>
      </c>
      <c r="Q72" s="35">
        <v>0</v>
      </c>
      <c r="R72" s="36">
        <v>21</v>
      </c>
      <c r="S72" s="32">
        <v>1212.1904761904761</v>
      </c>
      <c r="T72" s="33">
        <v>1237.9047619047619</v>
      </c>
      <c r="U72" s="34">
        <v>2992.8571428571427</v>
      </c>
      <c r="V72" s="35">
        <v>0</v>
      </c>
      <c r="W72" s="35">
        <v>0</v>
      </c>
      <c r="X72" s="36">
        <v>4328</v>
      </c>
      <c r="Y72" s="36">
        <v>44003</v>
      </c>
      <c r="Z72" s="36">
        <v>1557</v>
      </c>
      <c r="AA72" s="36">
        <v>43528</v>
      </c>
      <c r="AB72" s="37">
        <v>4900</v>
      </c>
      <c r="AC72" s="37">
        <v>44401</v>
      </c>
      <c r="AD72" s="37">
        <v>130</v>
      </c>
      <c r="AE72" s="37">
        <v>44877</v>
      </c>
      <c r="AF72" s="36">
        <v>0</v>
      </c>
      <c r="AG72" s="36">
        <v>0</v>
      </c>
      <c r="AH72" s="36">
        <v>0</v>
      </c>
      <c r="AI72" s="36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5">
        <v>0</v>
      </c>
      <c r="BE72" s="35">
        <v>0</v>
      </c>
      <c r="BF72" s="35">
        <v>0</v>
      </c>
      <c r="BG72" s="35">
        <v>0</v>
      </c>
      <c r="BH72" s="35">
        <v>0</v>
      </c>
      <c r="BI72" s="35">
        <v>0</v>
      </c>
      <c r="BJ72" s="35">
        <v>0</v>
      </c>
      <c r="BK72" s="35">
        <v>0</v>
      </c>
      <c r="BL72" s="35">
        <v>0</v>
      </c>
      <c r="BM72" s="35">
        <v>0</v>
      </c>
      <c r="BN72" s="35">
        <v>0</v>
      </c>
      <c r="BO72" s="35">
        <v>0</v>
      </c>
      <c r="BP72" s="35">
        <v>0</v>
      </c>
      <c r="BQ72" s="35">
        <v>0</v>
      </c>
      <c r="BR72" s="35">
        <v>0</v>
      </c>
      <c r="BS72" s="35">
        <v>0</v>
      </c>
      <c r="BT72" s="38">
        <f t="shared" si="5"/>
        <v>0</v>
      </c>
      <c r="BU72" s="38">
        <f t="shared" si="6"/>
        <v>0</v>
      </c>
      <c r="BV72" s="38" t="e">
        <f t="shared" si="7"/>
        <v>#DIV/0!</v>
      </c>
      <c r="BW72" s="38" t="e">
        <f t="shared" si="8"/>
        <v>#DIV/0!</v>
      </c>
      <c r="BX72" s="43"/>
      <c r="BY72" s="43"/>
      <c r="BZ72" s="43"/>
      <c r="CA72" s="43"/>
    </row>
    <row r="73" spans="1:79">
      <c r="A73" s="29">
        <f t="shared" si="9"/>
        <v>72</v>
      </c>
      <c r="B73" s="30" t="s">
        <v>314</v>
      </c>
      <c r="C73" s="29" t="s">
        <v>314</v>
      </c>
      <c r="D73" s="31" t="s">
        <v>33</v>
      </c>
      <c r="E73" s="31" t="s">
        <v>562</v>
      </c>
      <c r="F73" s="31" t="s">
        <v>603</v>
      </c>
      <c r="G73" s="31" t="s">
        <v>604</v>
      </c>
      <c r="H73" s="31" t="s">
        <v>599</v>
      </c>
      <c r="I73" s="31" t="s">
        <v>605</v>
      </c>
      <c r="J73" s="31" t="s">
        <v>567</v>
      </c>
      <c r="K73" s="31" t="s">
        <v>606</v>
      </c>
      <c r="L73" s="31" t="s">
        <v>591</v>
      </c>
      <c r="M73" s="32">
        <v>39900</v>
      </c>
      <c r="N73" s="33">
        <v>44131</v>
      </c>
      <c r="O73" s="34">
        <v>65100</v>
      </c>
      <c r="P73" s="35">
        <v>0</v>
      </c>
      <c r="Q73" s="35">
        <v>0</v>
      </c>
      <c r="R73" s="36">
        <v>21</v>
      </c>
      <c r="S73" s="32">
        <v>1900</v>
      </c>
      <c r="T73" s="33">
        <v>2101.4761904761904</v>
      </c>
      <c r="U73" s="34">
        <v>3100</v>
      </c>
      <c r="V73" s="35">
        <v>0</v>
      </c>
      <c r="W73" s="35">
        <v>0</v>
      </c>
      <c r="X73" s="36">
        <v>0</v>
      </c>
      <c r="Y73" s="36">
        <v>0</v>
      </c>
      <c r="Z73" s="36">
        <v>0</v>
      </c>
      <c r="AA73" s="36">
        <v>0</v>
      </c>
      <c r="AB73" s="37">
        <v>1067</v>
      </c>
      <c r="AC73" s="37">
        <v>51952</v>
      </c>
      <c r="AD73" s="37">
        <v>0</v>
      </c>
      <c r="AE73" s="37">
        <v>0</v>
      </c>
      <c r="AF73" s="36">
        <v>5070</v>
      </c>
      <c r="AG73" s="36">
        <v>45666</v>
      </c>
      <c r="AH73" s="36">
        <v>10</v>
      </c>
      <c r="AI73" s="36">
        <v>31689</v>
      </c>
      <c r="AJ73" s="37">
        <v>4421</v>
      </c>
      <c r="AK73" s="37">
        <v>44131</v>
      </c>
      <c r="AL73" s="37">
        <v>10</v>
      </c>
      <c r="AM73" s="37">
        <v>39900</v>
      </c>
      <c r="AN73" s="37">
        <v>526</v>
      </c>
      <c r="AO73" s="37">
        <v>49918</v>
      </c>
      <c r="AP73" s="37">
        <v>0</v>
      </c>
      <c r="AQ73" s="37">
        <v>0</v>
      </c>
      <c r="AR73" s="37">
        <v>1035</v>
      </c>
      <c r="AS73" s="37">
        <v>50136</v>
      </c>
      <c r="AT73" s="37">
        <v>0</v>
      </c>
      <c r="AU73" s="37">
        <v>0</v>
      </c>
      <c r="AV73" s="37">
        <v>97</v>
      </c>
      <c r="AW73" s="37">
        <v>51630</v>
      </c>
      <c r="AX73" s="37">
        <v>360</v>
      </c>
      <c r="AY73" s="37">
        <v>49383</v>
      </c>
      <c r="AZ73" s="37">
        <v>601</v>
      </c>
      <c r="BA73" s="37">
        <v>50068</v>
      </c>
      <c r="BB73" s="37">
        <v>0</v>
      </c>
      <c r="BC73" s="37">
        <v>0</v>
      </c>
      <c r="BD73" s="35">
        <v>74</v>
      </c>
      <c r="BE73" s="35">
        <v>53506</v>
      </c>
      <c r="BF73" s="35">
        <v>60</v>
      </c>
      <c r="BG73" s="35">
        <v>49916</v>
      </c>
      <c r="BH73" s="35">
        <v>150</v>
      </c>
      <c r="BI73" s="35">
        <v>52584</v>
      </c>
      <c r="BJ73" s="35">
        <v>100</v>
      </c>
      <c r="BK73" s="35">
        <v>48838</v>
      </c>
      <c r="BL73" s="35">
        <v>100</v>
      </c>
      <c r="BM73" s="35">
        <v>52584</v>
      </c>
      <c r="BN73" s="35">
        <v>120</v>
      </c>
      <c r="BO73" s="35">
        <v>51023</v>
      </c>
      <c r="BP73" s="35">
        <v>324</v>
      </c>
      <c r="BQ73" s="35">
        <v>52795</v>
      </c>
      <c r="BR73" s="35">
        <v>280</v>
      </c>
      <c r="BS73" s="35">
        <v>50005</v>
      </c>
      <c r="BT73" s="38">
        <f t="shared" si="5"/>
        <v>1208</v>
      </c>
      <c r="BU73" s="38">
        <f t="shared" si="6"/>
        <v>58308080</v>
      </c>
      <c r="BV73" s="38">
        <f t="shared" si="7"/>
        <v>48268.278145695367</v>
      </c>
      <c r="BW73" s="38">
        <f t="shared" si="8"/>
        <v>2298.4894355093033</v>
      </c>
      <c r="BX73" s="35">
        <v>0</v>
      </c>
      <c r="BY73" s="35">
        <v>0</v>
      </c>
      <c r="BZ73" s="35">
        <v>0</v>
      </c>
      <c r="CA73" s="35">
        <v>0</v>
      </c>
    </row>
    <row r="74" spans="1:79">
      <c r="A74" s="29">
        <f t="shared" si="9"/>
        <v>73</v>
      </c>
      <c r="B74" s="30" t="s">
        <v>314</v>
      </c>
      <c r="C74" s="29" t="s">
        <v>314</v>
      </c>
      <c r="D74" s="31" t="s">
        <v>222</v>
      </c>
      <c r="E74" s="31" t="s">
        <v>607</v>
      </c>
      <c r="F74" s="31" t="s">
        <v>608</v>
      </c>
      <c r="G74" s="31" t="s">
        <v>609</v>
      </c>
      <c r="H74" s="31" t="s">
        <v>610</v>
      </c>
      <c r="I74" s="31" t="s">
        <v>611</v>
      </c>
      <c r="J74" s="31" t="s">
        <v>567</v>
      </c>
      <c r="K74" s="31" t="s">
        <v>612</v>
      </c>
      <c r="L74" s="31" t="s">
        <v>430</v>
      </c>
      <c r="M74" s="32">
        <v>7603</v>
      </c>
      <c r="N74" s="33">
        <v>24740</v>
      </c>
      <c r="O74" s="34">
        <v>27765</v>
      </c>
      <c r="P74" s="35">
        <v>0</v>
      </c>
      <c r="Q74" s="35">
        <v>0</v>
      </c>
      <c r="R74" s="36">
        <v>35</v>
      </c>
      <c r="S74" s="32">
        <v>217.22857142857143</v>
      </c>
      <c r="T74" s="33">
        <v>706.85714285714289</v>
      </c>
      <c r="U74" s="34">
        <v>793.28571428571433</v>
      </c>
      <c r="V74" s="35">
        <v>0</v>
      </c>
      <c r="W74" s="35">
        <v>0</v>
      </c>
      <c r="X74" s="36">
        <v>53252</v>
      </c>
      <c r="Y74" s="36">
        <v>17256</v>
      </c>
      <c r="Z74" s="36">
        <v>54366</v>
      </c>
      <c r="AA74" s="36">
        <v>7392</v>
      </c>
      <c r="AB74" s="37">
        <v>44850</v>
      </c>
      <c r="AC74" s="37">
        <v>17845</v>
      </c>
      <c r="AD74" s="37">
        <v>64431</v>
      </c>
      <c r="AE74" s="37">
        <v>5707</v>
      </c>
      <c r="AF74" s="36">
        <v>55423</v>
      </c>
      <c r="AG74" s="36">
        <v>13979</v>
      </c>
      <c r="AH74" s="36">
        <v>27200</v>
      </c>
      <c r="AI74" s="36">
        <v>5320</v>
      </c>
      <c r="AJ74" s="37">
        <v>33815</v>
      </c>
      <c r="AK74" s="37">
        <v>17217</v>
      </c>
      <c r="AL74" s="37">
        <v>14240</v>
      </c>
      <c r="AM74" s="37">
        <v>5475</v>
      </c>
      <c r="AN74" s="37">
        <v>2105</v>
      </c>
      <c r="AO74" s="37">
        <v>21566</v>
      </c>
      <c r="AP74" s="37">
        <v>1200</v>
      </c>
      <c r="AQ74" s="37">
        <v>5515</v>
      </c>
      <c r="AR74" s="37">
        <v>5554</v>
      </c>
      <c r="AS74" s="37">
        <v>23090</v>
      </c>
      <c r="AT74" s="37">
        <v>1274</v>
      </c>
      <c r="AU74" s="37">
        <v>7446</v>
      </c>
      <c r="AV74" s="37">
        <v>7168</v>
      </c>
      <c r="AW74" s="37">
        <v>23505</v>
      </c>
      <c r="AX74" s="37">
        <v>1834</v>
      </c>
      <c r="AY74" s="37">
        <v>7425</v>
      </c>
      <c r="AZ74" s="37">
        <v>8886</v>
      </c>
      <c r="BA74" s="37">
        <v>23340</v>
      </c>
      <c r="BB74" s="37">
        <v>1723</v>
      </c>
      <c r="BC74" s="37">
        <v>7408</v>
      </c>
      <c r="BD74" s="35">
        <v>5704</v>
      </c>
      <c r="BE74" s="35">
        <v>23379</v>
      </c>
      <c r="BF74" s="35">
        <v>1860</v>
      </c>
      <c r="BG74" s="35">
        <v>7446</v>
      </c>
      <c r="BH74" s="35">
        <v>6923</v>
      </c>
      <c r="BI74" s="35">
        <v>24740</v>
      </c>
      <c r="BJ74" s="35">
        <v>1409</v>
      </c>
      <c r="BK74" s="35">
        <v>7603</v>
      </c>
      <c r="BL74" s="35">
        <v>6584</v>
      </c>
      <c r="BM74" s="35">
        <v>24854</v>
      </c>
      <c r="BN74" s="35">
        <v>2668</v>
      </c>
      <c r="BO74" s="35">
        <v>7552</v>
      </c>
      <c r="BP74" s="35">
        <v>27086</v>
      </c>
      <c r="BQ74" s="35">
        <v>24420</v>
      </c>
      <c r="BR74" s="35">
        <v>7251</v>
      </c>
      <c r="BS74" s="35">
        <v>7591</v>
      </c>
      <c r="BT74" s="38">
        <f t="shared" si="5"/>
        <v>59485</v>
      </c>
      <c r="BU74" s="38">
        <f t="shared" si="6"/>
        <v>1096136223</v>
      </c>
      <c r="BV74" s="38">
        <f t="shared" si="7"/>
        <v>18427.103017567453</v>
      </c>
      <c r="BW74" s="38">
        <f t="shared" si="8"/>
        <v>526.48865764478433</v>
      </c>
      <c r="BX74" s="35">
        <v>4915</v>
      </c>
      <c r="BY74" s="35">
        <v>26251</v>
      </c>
      <c r="BZ74" s="35">
        <v>668</v>
      </c>
      <c r="CA74" s="35">
        <v>7845</v>
      </c>
    </row>
    <row r="75" spans="1:79">
      <c r="A75" s="29">
        <f t="shared" si="9"/>
        <v>74</v>
      </c>
      <c r="B75" s="30" t="s">
        <v>314</v>
      </c>
      <c r="C75" s="29" t="s">
        <v>314</v>
      </c>
      <c r="D75" s="31" t="s">
        <v>222</v>
      </c>
      <c r="E75" s="31" t="s">
        <v>607</v>
      </c>
      <c r="F75" s="31" t="s">
        <v>613</v>
      </c>
      <c r="G75" s="31" t="s">
        <v>614</v>
      </c>
      <c r="H75" s="31" t="s">
        <v>615</v>
      </c>
      <c r="I75" s="31" t="s">
        <v>616</v>
      </c>
      <c r="J75" s="31" t="s">
        <v>395</v>
      </c>
      <c r="K75" s="31" t="s">
        <v>617</v>
      </c>
      <c r="L75" s="31" t="s">
        <v>360</v>
      </c>
      <c r="M75" s="32">
        <v>3000</v>
      </c>
      <c r="N75" s="33">
        <v>13541</v>
      </c>
      <c r="O75" s="34">
        <v>14769</v>
      </c>
      <c r="P75" s="35">
        <v>0</v>
      </c>
      <c r="Q75" s="35">
        <v>0</v>
      </c>
      <c r="R75" s="36">
        <v>2</v>
      </c>
      <c r="S75" s="32">
        <v>1500</v>
      </c>
      <c r="T75" s="33">
        <v>6770.5</v>
      </c>
      <c r="U75" s="34">
        <v>7384.5</v>
      </c>
      <c r="V75" s="35">
        <v>0</v>
      </c>
      <c r="W75" s="35">
        <v>0</v>
      </c>
      <c r="X75" s="43"/>
      <c r="Y75" s="43"/>
      <c r="Z75" s="43"/>
      <c r="AA75" s="43"/>
      <c r="AB75" s="43"/>
      <c r="AC75" s="43"/>
      <c r="AD75" s="43"/>
      <c r="AE75" s="43"/>
      <c r="AF75" s="40"/>
      <c r="AG75" s="40"/>
      <c r="AH75" s="40"/>
      <c r="AI75" s="40"/>
      <c r="AJ75" s="41"/>
      <c r="AK75" s="41"/>
      <c r="AL75" s="41"/>
      <c r="AM75" s="41"/>
      <c r="AN75" s="37">
        <v>0</v>
      </c>
      <c r="AO75" s="37">
        <v>0</v>
      </c>
      <c r="AP75" s="37">
        <v>0</v>
      </c>
      <c r="AQ75" s="37">
        <v>0</v>
      </c>
      <c r="AR75" s="37">
        <v>0</v>
      </c>
      <c r="AS75" s="37">
        <v>0</v>
      </c>
      <c r="AT75" s="37">
        <v>0</v>
      </c>
      <c r="AU75" s="37">
        <v>0</v>
      </c>
      <c r="AV75" s="37">
        <v>10980</v>
      </c>
      <c r="AW75" s="37">
        <v>11725</v>
      </c>
      <c r="AX75" s="37">
        <v>0</v>
      </c>
      <c r="AY75" s="37">
        <v>0</v>
      </c>
      <c r="AZ75" s="37">
        <v>6102</v>
      </c>
      <c r="BA75" s="37">
        <v>12260</v>
      </c>
      <c r="BB75" s="37">
        <v>0</v>
      </c>
      <c r="BC75" s="37">
        <v>0</v>
      </c>
      <c r="BD75" s="35">
        <v>4711</v>
      </c>
      <c r="BE75" s="35">
        <v>13196</v>
      </c>
      <c r="BF75" s="35">
        <v>0</v>
      </c>
      <c r="BG75" s="35">
        <v>0</v>
      </c>
      <c r="BH75" s="35">
        <v>22401</v>
      </c>
      <c r="BI75" s="35">
        <v>13541</v>
      </c>
      <c r="BJ75" s="35">
        <v>0</v>
      </c>
      <c r="BK75" s="35">
        <v>0</v>
      </c>
      <c r="BL75" s="42">
        <v>5198</v>
      </c>
      <c r="BM75" s="42">
        <v>14735</v>
      </c>
      <c r="BN75" s="42">
        <v>0</v>
      </c>
      <c r="BO75" s="42">
        <v>0</v>
      </c>
      <c r="BP75" s="35">
        <v>36673</v>
      </c>
      <c r="BQ75" s="35">
        <v>13778</v>
      </c>
      <c r="BR75" s="35">
        <v>0</v>
      </c>
      <c r="BS75" s="35">
        <v>0</v>
      </c>
      <c r="BT75" s="38">
        <f t="shared" si="5"/>
        <v>68983</v>
      </c>
      <c r="BU75" s="38">
        <f t="shared" si="6"/>
        <v>885222972</v>
      </c>
      <c r="BV75" s="38">
        <f t="shared" si="7"/>
        <v>12832.480060304713</v>
      </c>
      <c r="BW75" s="38">
        <f t="shared" si="8"/>
        <v>6416.2400301523567</v>
      </c>
      <c r="BX75" s="42">
        <v>2350</v>
      </c>
      <c r="BY75" s="42">
        <v>11655</v>
      </c>
      <c r="BZ75" s="42">
        <v>0</v>
      </c>
      <c r="CA75" s="42">
        <v>0</v>
      </c>
    </row>
    <row r="76" spans="1:79">
      <c r="A76" s="29">
        <f t="shared" si="9"/>
        <v>75</v>
      </c>
      <c r="B76" s="30" t="s">
        <v>314</v>
      </c>
      <c r="C76" s="29" t="s">
        <v>314</v>
      </c>
      <c r="D76" s="31" t="s">
        <v>222</v>
      </c>
      <c r="E76" s="31" t="s">
        <v>607</v>
      </c>
      <c r="F76" s="31" t="s">
        <v>618</v>
      </c>
      <c r="G76" s="31" t="s">
        <v>619</v>
      </c>
      <c r="H76" s="31" t="s">
        <v>620</v>
      </c>
      <c r="I76" s="31" t="s">
        <v>621</v>
      </c>
      <c r="J76" s="31" t="s">
        <v>365</v>
      </c>
      <c r="K76" s="31" t="s">
        <v>622</v>
      </c>
      <c r="L76" s="31" t="s">
        <v>623</v>
      </c>
      <c r="M76" s="32">
        <v>2500</v>
      </c>
      <c r="N76" s="33">
        <v>4600</v>
      </c>
      <c r="O76" s="34">
        <v>6700</v>
      </c>
      <c r="P76" s="35">
        <v>0</v>
      </c>
      <c r="Q76" s="35">
        <v>0</v>
      </c>
      <c r="R76" s="36">
        <v>2</v>
      </c>
      <c r="S76" s="32">
        <v>1250</v>
      </c>
      <c r="T76" s="33">
        <v>2300</v>
      </c>
      <c r="U76" s="34">
        <v>3350</v>
      </c>
      <c r="V76" s="35">
        <v>0</v>
      </c>
      <c r="W76" s="35">
        <v>0</v>
      </c>
      <c r="X76" s="42">
        <v>0</v>
      </c>
      <c r="Y76" s="42">
        <v>0</v>
      </c>
      <c r="Z76" s="42">
        <v>0</v>
      </c>
      <c r="AA76" s="42">
        <v>0</v>
      </c>
      <c r="AB76" s="37">
        <v>0</v>
      </c>
      <c r="AC76" s="37">
        <v>0</v>
      </c>
      <c r="AD76" s="37">
        <v>0</v>
      </c>
      <c r="AE76" s="37">
        <v>0</v>
      </c>
      <c r="AF76" s="36">
        <v>19816</v>
      </c>
      <c r="AG76" s="36">
        <v>2501</v>
      </c>
      <c r="AH76" s="36">
        <v>0</v>
      </c>
      <c r="AI76" s="36">
        <v>0</v>
      </c>
      <c r="AJ76" s="37">
        <v>87982</v>
      </c>
      <c r="AK76" s="37">
        <v>2306</v>
      </c>
      <c r="AL76" s="37">
        <v>0</v>
      </c>
      <c r="AM76" s="37">
        <v>0</v>
      </c>
      <c r="AN76" s="37">
        <v>8</v>
      </c>
      <c r="AO76" s="37">
        <v>5875</v>
      </c>
      <c r="AP76" s="37">
        <v>0</v>
      </c>
      <c r="AQ76" s="37">
        <v>0</v>
      </c>
      <c r="AR76" s="37">
        <v>6</v>
      </c>
      <c r="AS76" s="37">
        <v>4667</v>
      </c>
      <c r="AT76" s="37">
        <v>0</v>
      </c>
      <c r="AU76" s="37">
        <v>0</v>
      </c>
      <c r="AV76" s="37">
        <v>230002</v>
      </c>
      <c r="AW76" s="37">
        <v>4400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5">
        <v>0</v>
      </c>
      <c r="BE76" s="35">
        <v>0</v>
      </c>
      <c r="BF76" s="35">
        <v>0</v>
      </c>
      <c r="BG76" s="35">
        <v>0</v>
      </c>
      <c r="BH76" s="39"/>
      <c r="BI76" s="39"/>
      <c r="BJ76" s="39"/>
      <c r="BK76" s="39"/>
      <c r="BL76" s="35">
        <v>231019</v>
      </c>
      <c r="BM76" s="35">
        <v>4600</v>
      </c>
      <c r="BN76" s="35">
        <v>0</v>
      </c>
      <c r="BO76" s="35">
        <v>0</v>
      </c>
      <c r="BP76" s="35">
        <v>231019</v>
      </c>
      <c r="BQ76" s="35">
        <v>4600</v>
      </c>
      <c r="BR76" s="35">
        <v>0</v>
      </c>
      <c r="BS76" s="35">
        <v>0</v>
      </c>
      <c r="BT76" s="38">
        <f t="shared" si="5"/>
        <v>462038</v>
      </c>
      <c r="BU76" s="38">
        <f t="shared" si="6"/>
        <v>2125374800</v>
      </c>
      <c r="BV76" s="38">
        <f t="shared" si="7"/>
        <v>4600</v>
      </c>
      <c r="BW76" s="38">
        <f t="shared" si="8"/>
        <v>2300</v>
      </c>
      <c r="BX76" s="35">
        <v>1</v>
      </c>
      <c r="BY76" s="35">
        <v>4000</v>
      </c>
      <c r="BZ76" s="35">
        <v>0</v>
      </c>
      <c r="CA76" s="35">
        <v>0</v>
      </c>
    </row>
    <row r="77" spans="1:79">
      <c r="A77" s="29">
        <f t="shared" si="9"/>
        <v>76</v>
      </c>
      <c r="B77" s="30" t="s">
        <v>314</v>
      </c>
      <c r="C77" s="29" t="s">
        <v>314</v>
      </c>
      <c r="D77" s="31" t="s">
        <v>222</v>
      </c>
      <c r="E77" s="31" t="s">
        <v>607</v>
      </c>
      <c r="F77" s="31" t="s">
        <v>624</v>
      </c>
      <c r="G77" s="31" t="s">
        <v>625</v>
      </c>
      <c r="H77" s="31" t="s">
        <v>626</v>
      </c>
      <c r="I77" s="31" t="s">
        <v>627</v>
      </c>
      <c r="J77" s="31" t="s">
        <v>365</v>
      </c>
      <c r="K77" s="31" t="s">
        <v>628</v>
      </c>
      <c r="L77" s="31" t="s">
        <v>339</v>
      </c>
      <c r="M77" s="32">
        <v>6329</v>
      </c>
      <c r="N77" s="33">
        <v>19316</v>
      </c>
      <c r="O77" s="34">
        <v>23675</v>
      </c>
      <c r="P77" s="35">
        <v>0</v>
      </c>
      <c r="Q77" s="35">
        <v>0</v>
      </c>
      <c r="R77" s="36">
        <v>35</v>
      </c>
      <c r="S77" s="32">
        <v>180.82857142857142</v>
      </c>
      <c r="T77" s="33">
        <v>551.88571428571424</v>
      </c>
      <c r="U77" s="34">
        <v>676.42857142857144</v>
      </c>
      <c r="V77" s="35">
        <v>0</v>
      </c>
      <c r="W77" s="35">
        <v>0</v>
      </c>
      <c r="X77" s="42">
        <v>61887</v>
      </c>
      <c r="Y77" s="42">
        <v>8407</v>
      </c>
      <c r="Z77" s="42">
        <v>1989</v>
      </c>
      <c r="AA77" s="42">
        <v>7656</v>
      </c>
      <c r="AB77" s="42">
        <v>16404</v>
      </c>
      <c r="AC77" s="42">
        <v>15848</v>
      </c>
      <c r="AD77" s="42">
        <v>59644</v>
      </c>
      <c r="AE77" s="42">
        <v>7034</v>
      </c>
      <c r="AF77" s="36">
        <v>16042</v>
      </c>
      <c r="AG77" s="36">
        <v>17319</v>
      </c>
      <c r="AH77" s="36">
        <v>83174</v>
      </c>
      <c r="AI77" s="36">
        <v>6635</v>
      </c>
      <c r="AJ77" s="37">
        <v>19296</v>
      </c>
      <c r="AK77" s="37">
        <v>18497</v>
      </c>
      <c r="AL77" s="37">
        <v>91715</v>
      </c>
      <c r="AM77" s="37">
        <v>6593</v>
      </c>
      <c r="AN77" s="37">
        <v>4618</v>
      </c>
      <c r="AO77" s="37">
        <v>19357</v>
      </c>
      <c r="AP77" s="37">
        <v>17845</v>
      </c>
      <c r="AQ77" s="37">
        <v>6508</v>
      </c>
      <c r="AR77" s="37">
        <v>4720</v>
      </c>
      <c r="AS77" s="37">
        <v>19306</v>
      </c>
      <c r="AT77" s="37">
        <v>23226</v>
      </c>
      <c r="AU77" s="37">
        <v>6745</v>
      </c>
      <c r="AV77" s="37">
        <v>4619</v>
      </c>
      <c r="AW77" s="37">
        <v>19327</v>
      </c>
      <c r="AX77" s="37">
        <v>17252</v>
      </c>
      <c r="AY77" s="37">
        <v>6566</v>
      </c>
      <c r="AZ77" s="37">
        <v>4067</v>
      </c>
      <c r="BA77" s="37">
        <v>19394</v>
      </c>
      <c r="BB77" s="37">
        <v>19813</v>
      </c>
      <c r="BC77" s="37">
        <v>6732</v>
      </c>
      <c r="BD77" s="35">
        <v>6395</v>
      </c>
      <c r="BE77" s="35">
        <v>19241</v>
      </c>
      <c r="BF77" s="35">
        <v>20853</v>
      </c>
      <c r="BG77" s="35">
        <v>6539</v>
      </c>
      <c r="BH77" s="35">
        <v>5468</v>
      </c>
      <c r="BI77" s="35">
        <v>19316</v>
      </c>
      <c r="BJ77" s="35">
        <v>18523</v>
      </c>
      <c r="BK77" s="35">
        <v>6329</v>
      </c>
      <c r="BL77" s="35">
        <v>6814</v>
      </c>
      <c r="BM77" s="35">
        <v>19219</v>
      </c>
      <c r="BN77" s="35">
        <v>15759</v>
      </c>
      <c r="BO77" s="35">
        <v>6382</v>
      </c>
      <c r="BP77" s="35">
        <v>23208</v>
      </c>
      <c r="BQ77" s="35">
        <v>19446</v>
      </c>
      <c r="BR77" s="35">
        <v>75970</v>
      </c>
      <c r="BS77" s="35">
        <v>6434</v>
      </c>
      <c r="BT77" s="38">
        <f t="shared" si="5"/>
        <v>172990</v>
      </c>
      <c r="BU77" s="38">
        <f t="shared" si="6"/>
        <v>1530861310</v>
      </c>
      <c r="BV77" s="38">
        <f t="shared" si="7"/>
        <v>8849.4208335741951</v>
      </c>
      <c r="BW77" s="38">
        <f t="shared" si="8"/>
        <v>252.84059524497701</v>
      </c>
      <c r="BX77" s="35">
        <v>6749</v>
      </c>
      <c r="BY77" s="35">
        <v>20167</v>
      </c>
      <c r="BZ77" s="35">
        <v>17781</v>
      </c>
      <c r="CA77" s="35">
        <v>6433</v>
      </c>
    </row>
    <row r="78" spans="1:79">
      <c r="A78" s="29">
        <f t="shared" si="9"/>
        <v>77</v>
      </c>
      <c r="B78" s="30" t="s">
        <v>314</v>
      </c>
      <c r="C78" s="29" t="s">
        <v>314</v>
      </c>
      <c r="D78" s="31" t="s">
        <v>222</v>
      </c>
      <c r="E78" s="31" t="s">
        <v>607</v>
      </c>
      <c r="F78" s="31" t="s">
        <v>629</v>
      </c>
      <c r="G78" s="31" t="s">
        <v>630</v>
      </c>
      <c r="H78" s="31" t="s">
        <v>631</v>
      </c>
      <c r="I78" s="31" t="s">
        <v>621</v>
      </c>
      <c r="J78" s="31" t="s">
        <v>365</v>
      </c>
      <c r="K78" s="31" t="s">
        <v>622</v>
      </c>
      <c r="L78" s="31" t="s">
        <v>632</v>
      </c>
      <c r="M78" s="32">
        <v>2500</v>
      </c>
      <c r="N78" s="33">
        <v>15545</v>
      </c>
      <c r="O78" s="34">
        <v>18756</v>
      </c>
      <c r="P78" s="35">
        <v>0</v>
      </c>
      <c r="Q78" s="35">
        <v>0</v>
      </c>
      <c r="R78" s="36">
        <v>2</v>
      </c>
      <c r="S78" s="32">
        <v>1250</v>
      </c>
      <c r="T78" s="33">
        <v>7772.5</v>
      </c>
      <c r="U78" s="34">
        <v>9378</v>
      </c>
      <c r="V78" s="35">
        <v>0</v>
      </c>
      <c r="W78" s="35">
        <v>0</v>
      </c>
      <c r="X78" s="43"/>
      <c r="Y78" s="43"/>
      <c r="Z78" s="43"/>
      <c r="AA78" s="43"/>
      <c r="AB78" s="42">
        <v>29906</v>
      </c>
      <c r="AC78" s="42">
        <v>10722</v>
      </c>
      <c r="AD78" s="42">
        <v>0</v>
      </c>
      <c r="AE78" s="42">
        <v>0</v>
      </c>
      <c r="AF78" s="42">
        <v>42309</v>
      </c>
      <c r="AG78" s="42">
        <v>11142</v>
      </c>
      <c r="AH78" s="42">
        <v>0</v>
      </c>
      <c r="AI78" s="42">
        <v>0</v>
      </c>
      <c r="AJ78" s="42">
        <v>59073</v>
      </c>
      <c r="AK78" s="42">
        <v>12959</v>
      </c>
      <c r="AL78" s="42">
        <v>0</v>
      </c>
      <c r="AM78" s="42">
        <v>0</v>
      </c>
      <c r="AN78" s="37">
        <v>14851</v>
      </c>
      <c r="AO78" s="37">
        <v>14385</v>
      </c>
      <c r="AP78" s="37">
        <v>0</v>
      </c>
      <c r="AQ78" s="37">
        <v>0</v>
      </c>
      <c r="AR78" s="37">
        <v>17495</v>
      </c>
      <c r="AS78" s="37">
        <v>14369</v>
      </c>
      <c r="AT78" s="37">
        <v>0</v>
      </c>
      <c r="AU78" s="37">
        <v>0</v>
      </c>
      <c r="AV78" s="37">
        <v>14992</v>
      </c>
      <c r="AW78" s="37">
        <v>14630</v>
      </c>
      <c r="AX78" s="37">
        <v>0</v>
      </c>
      <c r="AY78" s="37">
        <v>0</v>
      </c>
      <c r="AZ78" s="37">
        <v>13633</v>
      </c>
      <c r="BA78" s="37">
        <v>14645</v>
      </c>
      <c r="BB78" s="37">
        <v>0</v>
      </c>
      <c r="BC78" s="37">
        <v>0</v>
      </c>
      <c r="BD78" s="35">
        <v>11655</v>
      </c>
      <c r="BE78" s="35">
        <v>15192</v>
      </c>
      <c r="BF78" s="35">
        <v>0</v>
      </c>
      <c r="BG78" s="35">
        <v>0</v>
      </c>
      <c r="BH78" s="35">
        <v>14160</v>
      </c>
      <c r="BI78" s="35">
        <v>15545</v>
      </c>
      <c r="BJ78" s="35">
        <v>0</v>
      </c>
      <c r="BK78" s="35">
        <v>0</v>
      </c>
      <c r="BL78" s="35">
        <v>14498</v>
      </c>
      <c r="BM78" s="35">
        <v>15734</v>
      </c>
      <c r="BN78" s="35">
        <v>0</v>
      </c>
      <c r="BO78" s="35">
        <v>0</v>
      </c>
      <c r="BP78" s="35">
        <v>53231</v>
      </c>
      <c r="BQ78" s="35">
        <v>15494</v>
      </c>
      <c r="BR78" s="35">
        <v>0</v>
      </c>
      <c r="BS78" s="35">
        <v>0</v>
      </c>
      <c r="BT78" s="38">
        <f t="shared" si="5"/>
        <v>93544</v>
      </c>
      <c r="BU78" s="38">
        <f t="shared" si="6"/>
        <v>1273016693</v>
      </c>
      <c r="BV78" s="38">
        <f t="shared" si="7"/>
        <v>13608.747680236038</v>
      </c>
      <c r="BW78" s="38">
        <f t="shared" si="8"/>
        <v>6804.373840118019</v>
      </c>
      <c r="BX78" s="35">
        <v>11249</v>
      </c>
      <c r="BY78" s="35">
        <v>15794</v>
      </c>
      <c r="BZ78" s="35">
        <v>0</v>
      </c>
      <c r="CA78" s="35">
        <v>0</v>
      </c>
    </row>
    <row r="79" spans="1:79">
      <c r="A79" s="29">
        <f t="shared" si="9"/>
        <v>78</v>
      </c>
      <c r="B79" s="30" t="s">
        <v>314</v>
      </c>
      <c r="C79" s="29" t="s">
        <v>314</v>
      </c>
      <c r="D79" s="31" t="s">
        <v>222</v>
      </c>
      <c r="E79" s="31" t="s">
        <v>607</v>
      </c>
      <c r="F79" s="31" t="s">
        <v>633</v>
      </c>
      <c r="G79" s="31" t="s">
        <v>634</v>
      </c>
      <c r="H79" s="31" t="s">
        <v>635</v>
      </c>
      <c r="I79" s="31" t="s">
        <v>636</v>
      </c>
      <c r="J79" s="31" t="s">
        <v>365</v>
      </c>
      <c r="K79" s="31" t="s">
        <v>637</v>
      </c>
      <c r="L79" s="31" t="s">
        <v>377</v>
      </c>
      <c r="M79" s="32">
        <v>3212</v>
      </c>
      <c r="N79" s="33">
        <v>15285</v>
      </c>
      <c r="O79" s="34">
        <v>16275</v>
      </c>
      <c r="P79" s="35">
        <v>0</v>
      </c>
      <c r="Q79" s="35">
        <v>0</v>
      </c>
      <c r="R79" s="36">
        <v>1</v>
      </c>
      <c r="S79" s="32">
        <v>3212</v>
      </c>
      <c r="T79" s="33">
        <v>15285</v>
      </c>
      <c r="U79" s="34">
        <v>16275</v>
      </c>
      <c r="V79" s="35">
        <v>0</v>
      </c>
      <c r="W79" s="35">
        <v>0</v>
      </c>
      <c r="X79" s="40"/>
      <c r="Y79" s="40"/>
      <c r="Z79" s="40"/>
      <c r="AA79" s="40"/>
      <c r="AB79" s="41"/>
      <c r="AC79" s="41"/>
      <c r="AD79" s="41"/>
      <c r="AE79" s="41"/>
      <c r="AF79" s="40"/>
      <c r="AG79" s="40"/>
      <c r="AH79" s="40"/>
      <c r="AI79" s="40"/>
      <c r="AJ79" s="41"/>
      <c r="AK79" s="41"/>
      <c r="AL79" s="41"/>
      <c r="AM79" s="41"/>
      <c r="AN79" s="37">
        <v>3967</v>
      </c>
      <c r="AO79" s="37">
        <v>13802</v>
      </c>
      <c r="AP79" s="37">
        <v>0</v>
      </c>
      <c r="AQ79" s="37">
        <v>0</v>
      </c>
      <c r="AR79" s="37">
        <v>7282</v>
      </c>
      <c r="AS79" s="37">
        <v>14811</v>
      </c>
      <c r="AT79" s="37">
        <v>0</v>
      </c>
      <c r="AU79" s="37">
        <v>0</v>
      </c>
      <c r="AV79" s="37">
        <v>4202</v>
      </c>
      <c r="AW79" s="37">
        <v>15367</v>
      </c>
      <c r="AX79" s="37">
        <v>0</v>
      </c>
      <c r="AY79" s="37">
        <v>0</v>
      </c>
      <c r="AZ79" s="37">
        <v>4123</v>
      </c>
      <c r="BA79" s="37">
        <v>15351</v>
      </c>
      <c r="BB79" s="37">
        <v>0</v>
      </c>
      <c r="BC79" s="37">
        <v>0</v>
      </c>
      <c r="BD79" s="35">
        <v>3568</v>
      </c>
      <c r="BE79" s="35">
        <v>15469</v>
      </c>
      <c r="BF79" s="35">
        <v>0</v>
      </c>
      <c r="BG79" s="35">
        <v>0</v>
      </c>
      <c r="BH79" s="35">
        <v>8015</v>
      </c>
      <c r="BI79" s="35">
        <v>15152</v>
      </c>
      <c r="BJ79" s="35">
        <v>0</v>
      </c>
      <c r="BK79" s="35">
        <v>0</v>
      </c>
      <c r="BL79" s="35">
        <v>7529</v>
      </c>
      <c r="BM79" s="35">
        <v>15570</v>
      </c>
      <c r="BN79" s="35">
        <v>0</v>
      </c>
      <c r="BO79" s="35">
        <v>0</v>
      </c>
      <c r="BP79" s="35">
        <v>31703</v>
      </c>
      <c r="BQ79" s="35">
        <v>15340</v>
      </c>
      <c r="BR79" s="35">
        <v>0</v>
      </c>
      <c r="BS79" s="35">
        <v>0</v>
      </c>
      <c r="BT79" s="38">
        <f t="shared" si="5"/>
        <v>50815</v>
      </c>
      <c r="BU79" s="38">
        <f t="shared" si="6"/>
        <v>725012867</v>
      </c>
      <c r="BV79" s="38">
        <f t="shared" si="7"/>
        <v>14267.693928957984</v>
      </c>
      <c r="BW79" s="38">
        <f t="shared" si="8"/>
        <v>14267.693928957984</v>
      </c>
      <c r="BX79" s="35">
        <v>6426</v>
      </c>
      <c r="BY79" s="35">
        <v>15804</v>
      </c>
      <c r="BZ79" s="35">
        <v>0</v>
      </c>
      <c r="CA79" s="35">
        <v>0</v>
      </c>
    </row>
    <row r="80" spans="1:79">
      <c r="A80" s="29">
        <f t="shared" si="9"/>
        <v>79</v>
      </c>
      <c r="B80" s="30" t="s">
        <v>314</v>
      </c>
      <c r="C80" s="29" t="s">
        <v>314</v>
      </c>
      <c r="D80" s="31" t="s">
        <v>222</v>
      </c>
      <c r="E80" s="31" t="s">
        <v>607</v>
      </c>
      <c r="F80" s="31" t="s">
        <v>638</v>
      </c>
      <c r="G80" s="31" t="s">
        <v>639</v>
      </c>
      <c r="H80" s="31" t="s">
        <v>640</v>
      </c>
      <c r="I80" s="31" t="s">
        <v>621</v>
      </c>
      <c r="J80" s="31" t="s">
        <v>358</v>
      </c>
      <c r="K80" s="31" t="s">
        <v>622</v>
      </c>
      <c r="L80" s="31" t="s">
        <v>388</v>
      </c>
      <c r="M80" s="32">
        <v>7000</v>
      </c>
      <c r="N80" s="33">
        <v>10523</v>
      </c>
      <c r="O80" s="34">
        <v>20850</v>
      </c>
      <c r="P80" s="35">
        <v>0</v>
      </c>
      <c r="Q80" s="35">
        <v>0</v>
      </c>
      <c r="R80" s="36">
        <v>2</v>
      </c>
      <c r="S80" s="32">
        <v>3500</v>
      </c>
      <c r="T80" s="33">
        <v>5261.5</v>
      </c>
      <c r="U80" s="34">
        <v>10425</v>
      </c>
      <c r="V80" s="35">
        <v>0</v>
      </c>
      <c r="W80" s="35">
        <v>0</v>
      </c>
      <c r="X80" s="36">
        <v>0</v>
      </c>
      <c r="Y80" s="36">
        <v>0</v>
      </c>
      <c r="Z80" s="36">
        <v>0</v>
      </c>
      <c r="AA80" s="36">
        <v>0</v>
      </c>
      <c r="AB80" s="37">
        <v>10620</v>
      </c>
      <c r="AC80" s="37">
        <v>15043</v>
      </c>
      <c r="AD80" s="37">
        <v>0</v>
      </c>
      <c r="AE80" s="37">
        <v>0</v>
      </c>
      <c r="AF80" s="36">
        <v>24840</v>
      </c>
      <c r="AG80" s="36">
        <v>14169</v>
      </c>
      <c r="AH80" s="36">
        <v>0</v>
      </c>
      <c r="AI80" s="36">
        <v>0</v>
      </c>
      <c r="AJ80" s="37">
        <v>36695</v>
      </c>
      <c r="AK80" s="37">
        <v>11172</v>
      </c>
      <c r="AL80" s="37">
        <v>0</v>
      </c>
      <c r="AM80" s="37">
        <v>0</v>
      </c>
      <c r="AN80" s="37">
        <v>7351</v>
      </c>
      <c r="AO80" s="37">
        <v>7901</v>
      </c>
      <c r="AP80" s="37">
        <v>0</v>
      </c>
      <c r="AQ80" s="37">
        <v>0</v>
      </c>
      <c r="AR80" s="37">
        <v>6506</v>
      </c>
      <c r="AS80" s="37">
        <v>7941</v>
      </c>
      <c r="AT80" s="37">
        <v>0</v>
      </c>
      <c r="AU80" s="37">
        <v>0</v>
      </c>
      <c r="AV80" s="37">
        <v>9004</v>
      </c>
      <c r="AW80" s="37">
        <v>10523</v>
      </c>
      <c r="AX80" s="37">
        <v>0</v>
      </c>
      <c r="AY80" s="37">
        <v>0</v>
      </c>
      <c r="AZ80" s="37">
        <v>5277</v>
      </c>
      <c r="BA80" s="37">
        <v>7764</v>
      </c>
      <c r="BB80" s="37">
        <v>0</v>
      </c>
      <c r="BC80" s="37">
        <v>0</v>
      </c>
      <c r="BD80" s="35">
        <v>4324</v>
      </c>
      <c r="BE80" s="35">
        <v>9715</v>
      </c>
      <c r="BF80" s="35">
        <v>0</v>
      </c>
      <c r="BG80" s="35">
        <v>0</v>
      </c>
      <c r="BH80" s="35">
        <v>59</v>
      </c>
      <c r="BI80" s="35">
        <v>16244</v>
      </c>
      <c r="BJ80" s="35">
        <v>0</v>
      </c>
      <c r="BK80" s="35">
        <v>0</v>
      </c>
      <c r="BL80" s="35">
        <v>7</v>
      </c>
      <c r="BM80" s="35">
        <v>18688</v>
      </c>
      <c r="BN80" s="35">
        <v>0</v>
      </c>
      <c r="BO80" s="35">
        <v>0</v>
      </c>
      <c r="BP80" s="35">
        <v>4390</v>
      </c>
      <c r="BQ80" s="35">
        <v>9817</v>
      </c>
      <c r="BR80" s="35">
        <v>0</v>
      </c>
      <c r="BS80" s="35">
        <v>0</v>
      </c>
      <c r="BT80" s="38">
        <f t="shared" si="5"/>
        <v>8780</v>
      </c>
      <c r="BU80" s="38">
        <f t="shared" si="6"/>
        <v>44199881</v>
      </c>
      <c r="BV80" s="38">
        <f t="shared" si="7"/>
        <v>5034.1550113895219</v>
      </c>
      <c r="BW80" s="38">
        <f t="shared" si="8"/>
        <v>2517.0775056947609</v>
      </c>
      <c r="BX80" s="35">
        <v>0</v>
      </c>
      <c r="BY80" s="35">
        <v>0</v>
      </c>
      <c r="BZ80" s="35">
        <v>0</v>
      </c>
      <c r="CA80" s="35">
        <v>0</v>
      </c>
    </row>
    <row r="81" spans="1:79">
      <c r="A81" s="29">
        <f t="shared" si="9"/>
        <v>80</v>
      </c>
      <c r="B81" s="30" t="s">
        <v>314</v>
      </c>
      <c r="C81" s="29" t="s">
        <v>314</v>
      </c>
      <c r="D81" s="31" t="s">
        <v>222</v>
      </c>
      <c r="E81" s="31" t="s">
        <v>607</v>
      </c>
      <c r="F81" s="31" t="s">
        <v>641</v>
      </c>
      <c r="G81" s="31" t="s">
        <v>642</v>
      </c>
      <c r="H81" s="31" t="s">
        <v>643</v>
      </c>
      <c r="I81" s="31" t="s">
        <v>621</v>
      </c>
      <c r="J81" s="31" t="s">
        <v>365</v>
      </c>
      <c r="K81" s="31" t="s">
        <v>622</v>
      </c>
      <c r="L81" s="31" t="s">
        <v>644</v>
      </c>
      <c r="M81" s="32">
        <v>3570</v>
      </c>
      <c r="N81" s="33">
        <v>13808</v>
      </c>
      <c r="O81" s="34">
        <v>17500</v>
      </c>
      <c r="P81" s="35">
        <v>0</v>
      </c>
      <c r="Q81" s="35">
        <v>0</v>
      </c>
      <c r="R81" s="36">
        <v>2</v>
      </c>
      <c r="S81" s="32">
        <v>1785</v>
      </c>
      <c r="T81" s="33">
        <v>6904</v>
      </c>
      <c r="U81" s="34">
        <v>8750</v>
      </c>
      <c r="V81" s="35">
        <v>0</v>
      </c>
      <c r="W81" s="35">
        <v>0</v>
      </c>
      <c r="X81" s="36">
        <v>0</v>
      </c>
      <c r="Y81" s="36">
        <v>0</v>
      </c>
      <c r="Z81" s="36">
        <v>0</v>
      </c>
      <c r="AA81" s="36">
        <v>0</v>
      </c>
      <c r="AB81" s="37">
        <v>0</v>
      </c>
      <c r="AC81" s="37">
        <v>0</v>
      </c>
      <c r="AD81" s="37">
        <v>0</v>
      </c>
      <c r="AE81" s="37">
        <v>0</v>
      </c>
      <c r="AF81" s="36">
        <v>0</v>
      </c>
      <c r="AG81" s="36">
        <v>0</v>
      </c>
      <c r="AH81" s="36">
        <v>0</v>
      </c>
      <c r="AI81" s="36">
        <v>0</v>
      </c>
      <c r="AJ81" s="37">
        <v>48630</v>
      </c>
      <c r="AK81" s="37">
        <v>11022</v>
      </c>
      <c r="AL81" s="37">
        <v>10</v>
      </c>
      <c r="AM81" s="37">
        <v>3400</v>
      </c>
      <c r="AN81" s="37">
        <v>12327</v>
      </c>
      <c r="AO81" s="37">
        <v>6688</v>
      </c>
      <c r="AP81" s="37">
        <v>37</v>
      </c>
      <c r="AQ81" s="37">
        <v>3405</v>
      </c>
      <c r="AR81" s="37">
        <v>18034</v>
      </c>
      <c r="AS81" s="37">
        <v>12407</v>
      </c>
      <c r="AT81" s="37">
        <v>0</v>
      </c>
      <c r="AU81" s="37">
        <v>0</v>
      </c>
      <c r="AV81" s="37">
        <v>7768</v>
      </c>
      <c r="AW81" s="37">
        <v>13808</v>
      </c>
      <c r="AX81" s="37">
        <v>24</v>
      </c>
      <c r="AY81" s="37">
        <v>3570</v>
      </c>
      <c r="AZ81" s="37">
        <v>4324</v>
      </c>
      <c r="BA81" s="37">
        <v>14128</v>
      </c>
      <c r="BB81" s="37">
        <v>0</v>
      </c>
      <c r="BC81" s="37">
        <v>0</v>
      </c>
      <c r="BD81" s="35">
        <v>225</v>
      </c>
      <c r="BE81" s="35">
        <v>13361</v>
      </c>
      <c r="BF81" s="35">
        <v>0</v>
      </c>
      <c r="BG81" s="35">
        <v>0</v>
      </c>
      <c r="BH81" s="35">
        <v>0</v>
      </c>
      <c r="BI81" s="35">
        <v>0</v>
      </c>
      <c r="BJ81" s="35">
        <v>0</v>
      </c>
      <c r="BK81" s="35">
        <v>0</v>
      </c>
      <c r="BL81" s="35">
        <v>0</v>
      </c>
      <c r="BM81" s="35">
        <v>0</v>
      </c>
      <c r="BN81" s="35">
        <v>0</v>
      </c>
      <c r="BO81" s="35">
        <v>0</v>
      </c>
      <c r="BP81" s="35">
        <v>225</v>
      </c>
      <c r="BQ81" s="35">
        <v>13361</v>
      </c>
      <c r="BR81" s="35">
        <v>0</v>
      </c>
      <c r="BS81" s="35">
        <v>0</v>
      </c>
      <c r="BT81" s="38">
        <f t="shared" si="5"/>
        <v>450</v>
      </c>
      <c r="BU81" s="38">
        <f t="shared" si="6"/>
        <v>3019811</v>
      </c>
      <c r="BV81" s="38">
        <f t="shared" si="7"/>
        <v>6710.6911111111112</v>
      </c>
      <c r="BW81" s="38">
        <f t="shared" si="8"/>
        <v>3355.3455555555556</v>
      </c>
      <c r="BX81" s="39"/>
      <c r="BY81" s="39"/>
      <c r="BZ81" s="39"/>
      <c r="CA81" s="39"/>
    </row>
    <row r="82" spans="1:79">
      <c r="A82" s="29">
        <f t="shared" si="9"/>
        <v>81</v>
      </c>
      <c r="B82" s="30" t="s">
        <v>314</v>
      </c>
      <c r="C82" s="29" t="s">
        <v>314</v>
      </c>
      <c r="D82" s="31" t="s">
        <v>48</v>
      </c>
      <c r="E82" s="31" t="s">
        <v>645</v>
      </c>
      <c r="F82" s="31" t="s">
        <v>646</v>
      </c>
      <c r="G82" s="31" t="s">
        <v>647</v>
      </c>
      <c r="H82" s="31" t="s">
        <v>648</v>
      </c>
      <c r="I82" s="31" t="s">
        <v>416</v>
      </c>
      <c r="J82" s="31" t="s">
        <v>395</v>
      </c>
      <c r="K82" s="31" t="s">
        <v>421</v>
      </c>
      <c r="L82" s="31" t="s">
        <v>473</v>
      </c>
      <c r="M82" s="32">
        <v>2500</v>
      </c>
      <c r="N82" s="33">
        <v>3890</v>
      </c>
      <c r="O82" s="34">
        <v>4200</v>
      </c>
      <c r="P82" s="35">
        <v>0</v>
      </c>
      <c r="Q82" s="35">
        <v>0</v>
      </c>
      <c r="R82" s="36">
        <v>21</v>
      </c>
      <c r="S82" s="32">
        <v>119.04761904761905</v>
      </c>
      <c r="T82" s="33">
        <v>185.23809523809524</v>
      </c>
      <c r="U82" s="34">
        <v>200</v>
      </c>
      <c r="V82" s="35">
        <v>0</v>
      </c>
      <c r="W82" s="35">
        <v>0</v>
      </c>
      <c r="X82" s="36">
        <v>17056</v>
      </c>
      <c r="Y82" s="36">
        <v>3208</v>
      </c>
      <c r="Z82" s="36">
        <v>24858</v>
      </c>
      <c r="AA82" s="36">
        <v>986</v>
      </c>
      <c r="AB82" s="37">
        <v>26316</v>
      </c>
      <c r="AC82" s="37">
        <v>2691</v>
      </c>
      <c r="AD82" s="37">
        <v>0</v>
      </c>
      <c r="AE82" s="37">
        <v>0</v>
      </c>
      <c r="AF82" s="36">
        <v>4256</v>
      </c>
      <c r="AG82" s="36">
        <v>3890</v>
      </c>
      <c r="AH82" s="36">
        <v>0</v>
      </c>
      <c r="AI82" s="36">
        <v>0</v>
      </c>
      <c r="AJ82" s="37">
        <v>0</v>
      </c>
      <c r="AK82" s="37">
        <v>0</v>
      </c>
      <c r="AL82" s="37">
        <v>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37">
        <v>0</v>
      </c>
      <c r="AT82" s="37">
        <v>0</v>
      </c>
      <c r="AU82" s="37">
        <v>0</v>
      </c>
      <c r="AV82" s="37">
        <v>0</v>
      </c>
      <c r="AW82" s="37">
        <v>0</v>
      </c>
      <c r="AX82" s="37">
        <v>0</v>
      </c>
      <c r="AY82" s="37">
        <v>0</v>
      </c>
      <c r="AZ82" s="37">
        <v>0</v>
      </c>
      <c r="BA82" s="37">
        <v>0</v>
      </c>
      <c r="BB82" s="37">
        <v>0</v>
      </c>
      <c r="BC82" s="37">
        <v>0</v>
      </c>
      <c r="BD82" s="35">
        <v>0</v>
      </c>
      <c r="BE82" s="35">
        <v>0</v>
      </c>
      <c r="BF82" s="35">
        <v>0</v>
      </c>
      <c r="BG82" s="35">
        <v>0</v>
      </c>
      <c r="BH82" s="35">
        <v>0</v>
      </c>
      <c r="BI82" s="35">
        <v>0</v>
      </c>
      <c r="BJ82" s="35">
        <v>0</v>
      </c>
      <c r="BK82" s="35">
        <v>0</v>
      </c>
      <c r="BL82" s="35">
        <v>0</v>
      </c>
      <c r="BM82" s="35">
        <v>0</v>
      </c>
      <c r="BN82" s="35">
        <v>0</v>
      </c>
      <c r="BO82" s="35">
        <v>0</v>
      </c>
      <c r="BP82" s="35">
        <v>0</v>
      </c>
      <c r="BQ82" s="35">
        <v>0</v>
      </c>
      <c r="BR82" s="35">
        <v>0</v>
      </c>
      <c r="BS82" s="35">
        <v>0</v>
      </c>
      <c r="BT82" s="38">
        <f t="shared" si="5"/>
        <v>0</v>
      </c>
      <c r="BU82" s="38">
        <f t="shared" si="6"/>
        <v>0</v>
      </c>
      <c r="BV82" s="38" t="e">
        <f t="shared" si="7"/>
        <v>#DIV/0!</v>
      </c>
      <c r="BW82" s="38" t="e">
        <f t="shared" si="8"/>
        <v>#DIV/0!</v>
      </c>
      <c r="BX82" s="35">
        <v>0</v>
      </c>
      <c r="BY82" s="35">
        <v>0</v>
      </c>
      <c r="BZ82" s="35">
        <v>0</v>
      </c>
      <c r="CA82" s="35">
        <v>0</v>
      </c>
    </row>
    <row r="83" spans="1:79">
      <c r="A83" s="29">
        <f t="shared" si="9"/>
        <v>82</v>
      </c>
      <c r="B83" s="30" t="s">
        <v>314</v>
      </c>
      <c r="C83" s="29" t="s">
        <v>314</v>
      </c>
      <c r="D83" s="31" t="s">
        <v>48</v>
      </c>
      <c r="E83" s="31" t="s">
        <v>645</v>
      </c>
      <c r="F83" s="31" t="s">
        <v>649</v>
      </c>
      <c r="G83" s="31" t="s">
        <v>650</v>
      </c>
      <c r="H83" s="31" t="s">
        <v>651</v>
      </c>
      <c r="I83" s="31" t="s">
        <v>416</v>
      </c>
      <c r="J83" s="31" t="s">
        <v>395</v>
      </c>
      <c r="K83" s="31" t="s">
        <v>652</v>
      </c>
      <c r="L83" s="31" t="s">
        <v>473</v>
      </c>
      <c r="M83" s="32">
        <v>50755</v>
      </c>
      <c r="N83" s="33">
        <v>51300</v>
      </c>
      <c r="O83" s="34">
        <v>56179</v>
      </c>
      <c r="P83" s="35">
        <v>0</v>
      </c>
      <c r="Q83" s="35">
        <v>0</v>
      </c>
      <c r="R83" s="36">
        <v>91</v>
      </c>
      <c r="S83" s="32">
        <v>557.74725274725279</v>
      </c>
      <c r="T83" s="33">
        <v>563.73626373626371</v>
      </c>
      <c r="U83" s="34">
        <v>617.35164835164835</v>
      </c>
      <c r="V83" s="35">
        <v>0</v>
      </c>
      <c r="W83" s="35">
        <v>0</v>
      </c>
      <c r="X83" s="36">
        <v>123</v>
      </c>
      <c r="Y83" s="36">
        <v>46053</v>
      </c>
      <c r="Z83" s="36">
        <v>0</v>
      </c>
      <c r="AA83" s="36">
        <v>0</v>
      </c>
      <c r="AB83" s="37">
        <v>631</v>
      </c>
      <c r="AC83" s="37">
        <v>48718</v>
      </c>
      <c r="AD83" s="37">
        <v>36</v>
      </c>
      <c r="AE83" s="37">
        <v>51300</v>
      </c>
      <c r="AF83" s="36">
        <v>212</v>
      </c>
      <c r="AG83" s="36">
        <v>51086</v>
      </c>
      <c r="AH83" s="36">
        <v>7</v>
      </c>
      <c r="AI83" s="36">
        <v>51300</v>
      </c>
      <c r="AJ83" s="37">
        <v>0</v>
      </c>
      <c r="AK83" s="37">
        <v>0</v>
      </c>
      <c r="AL83" s="37">
        <v>0</v>
      </c>
      <c r="AM83" s="37">
        <v>0</v>
      </c>
      <c r="AN83" s="41"/>
      <c r="AO83" s="41"/>
      <c r="AP83" s="41"/>
      <c r="AQ83" s="41"/>
      <c r="AR83" s="41"/>
      <c r="AS83" s="41"/>
      <c r="AT83" s="41"/>
      <c r="AU83" s="41"/>
      <c r="AV83" s="37">
        <v>0</v>
      </c>
      <c r="AW83" s="37">
        <v>0</v>
      </c>
      <c r="AX83" s="37">
        <v>0</v>
      </c>
      <c r="AY83" s="37">
        <v>0</v>
      </c>
      <c r="AZ83" s="41"/>
      <c r="BA83" s="41"/>
      <c r="BB83" s="41"/>
      <c r="BC83" s="41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8">
        <f t="shared" si="5"/>
        <v>0</v>
      </c>
      <c r="BU83" s="38">
        <f t="shared" si="6"/>
        <v>0</v>
      </c>
      <c r="BV83" s="38" t="e">
        <f t="shared" si="7"/>
        <v>#DIV/0!</v>
      </c>
      <c r="BW83" s="38" t="e">
        <f t="shared" si="8"/>
        <v>#DIV/0!</v>
      </c>
      <c r="BX83" s="39"/>
      <c r="BY83" s="39"/>
      <c r="BZ83" s="39"/>
      <c r="CA83" s="39"/>
    </row>
    <row r="84" spans="1:79">
      <c r="A84" s="29">
        <f t="shared" si="9"/>
        <v>83</v>
      </c>
      <c r="B84" s="30" t="s">
        <v>314</v>
      </c>
      <c r="C84" s="29" t="s">
        <v>314</v>
      </c>
      <c r="D84" s="31" t="s">
        <v>48</v>
      </c>
      <c r="E84" s="31" t="s">
        <v>645</v>
      </c>
      <c r="F84" s="31" t="s">
        <v>653</v>
      </c>
      <c r="G84" s="31" t="s">
        <v>654</v>
      </c>
      <c r="H84" s="31" t="s">
        <v>655</v>
      </c>
      <c r="I84" s="31" t="s">
        <v>656</v>
      </c>
      <c r="J84" s="31" t="s">
        <v>567</v>
      </c>
      <c r="K84" s="31" t="s">
        <v>590</v>
      </c>
      <c r="L84" s="31" t="s">
        <v>430</v>
      </c>
      <c r="M84" s="32">
        <v>9170</v>
      </c>
      <c r="N84" s="33">
        <v>12311</v>
      </c>
      <c r="O84" s="34">
        <v>12968</v>
      </c>
      <c r="P84" s="35">
        <v>0</v>
      </c>
      <c r="Q84" s="35">
        <v>0</v>
      </c>
      <c r="R84" s="36">
        <v>21</v>
      </c>
      <c r="S84" s="32">
        <v>436.66666666666669</v>
      </c>
      <c r="T84" s="33">
        <v>586.23809523809518</v>
      </c>
      <c r="U84" s="34">
        <v>617.52380952380952</v>
      </c>
      <c r="V84" s="35">
        <v>0</v>
      </c>
      <c r="W84" s="35">
        <v>0</v>
      </c>
      <c r="X84" s="36">
        <v>1333421</v>
      </c>
      <c r="Y84" s="36">
        <v>8201</v>
      </c>
      <c r="Z84" s="36">
        <v>1499</v>
      </c>
      <c r="AA84" s="36">
        <v>7454</v>
      </c>
      <c r="AB84" s="37">
        <v>1375660</v>
      </c>
      <c r="AC84" s="37">
        <v>8582</v>
      </c>
      <c r="AD84" s="37">
        <v>2563</v>
      </c>
      <c r="AE84" s="37">
        <v>7617</v>
      </c>
      <c r="AF84" s="36">
        <v>1212044</v>
      </c>
      <c r="AG84" s="36">
        <v>7929</v>
      </c>
      <c r="AH84" s="36">
        <v>1481</v>
      </c>
      <c r="AI84" s="36">
        <v>6839</v>
      </c>
      <c r="AJ84" s="37">
        <v>670939</v>
      </c>
      <c r="AK84" s="37">
        <v>10045</v>
      </c>
      <c r="AL84" s="37">
        <v>0</v>
      </c>
      <c r="AM84" s="37">
        <v>0</v>
      </c>
      <c r="AN84" s="37">
        <v>332834</v>
      </c>
      <c r="AO84" s="37">
        <v>10970</v>
      </c>
      <c r="AP84" s="37">
        <v>0</v>
      </c>
      <c r="AQ84" s="37">
        <v>0</v>
      </c>
      <c r="AR84" s="37">
        <v>351449</v>
      </c>
      <c r="AS84" s="37">
        <v>11109</v>
      </c>
      <c r="AT84" s="37">
        <v>0</v>
      </c>
      <c r="AU84" s="37">
        <v>0</v>
      </c>
      <c r="AV84" s="37">
        <v>102767</v>
      </c>
      <c r="AW84" s="37">
        <v>12342</v>
      </c>
      <c r="AX84" s="37">
        <v>0</v>
      </c>
      <c r="AY84" s="37">
        <v>0</v>
      </c>
      <c r="AZ84" s="37">
        <v>356544</v>
      </c>
      <c r="BA84" s="37">
        <v>11626</v>
      </c>
      <c r="BB84" s="37">
        <v>0</v>
      </c>
      <c r="BC84" s="37">
        <v>0</v>
      </c>
      <c r="BD84" s="35">
        <v>342300</v>
      </c>
      <c r="BE84" s="35">
        <v>11837</v>
      </c>
      <c r="BF84" s="35">
        <v>0</v>
      </c>
      <c r="BG84" s="35">
        <v>0</v>
      </c>
      <c r="BH84" s="35">
        <v>307599</v>
      </c>
      <c r="BI84" s="35">
        <v>12245</v>
      </c>
      <c r="BJ84" s="35">
        <v>0</v>
      </c>
      <c r="BK84" s="35">
        <v>0</v>
      </c>
      <c r="BL84" s="35">
        <v>329965</v>
      </c>
      <c r="BM84" s="35">
        <v>12270</v>
      </c>
      <c r="BN84" s="35">
        <v>0</v>
      </c>
      <c r="BO84" s="35">
        <v>0</v>
      </c>
      <c r="BP84" s="35">
        <v>1275376</v>
      </c>
      <c r="BQ84" s="35">
        <v>12157</v>
      </c>
      <c r="BR84" s="35">
        <v>0</v>
      </c>
      <c r="BS84" s="35">
        <v>0</v>
      </c>
      <c r="BT84" s="38">
        <f t="shared" si="5"/>
        <v>2255240</v>
      </c>
      <c r="BU84" s="38">
        <f t="shared" si="6"/>
        <v>23320320474</v>
      </c>
      <c r="BV84" s="38">
        <f t="shared" si="7"/>
        <v>10340.504990156258</v>
      </c>
      <c r="BW84" s="38">
        <f t="shared" si="8"/>
        <v>492.40499953125038</v>
      </c>
      <c r="BX84" s="35">
        <v>313063</v>
      </c>
      <c r="BY84" s="35">
        <v>12398</v>
      </c>
      <c r="BZ84" s="35">
        <v>0</v>
      </c>
      <c r="CA84" s="35">
        <v>0</v>
      </c>
    </row>
    <row r="85" spans="1:79">
      <c r="A85" s="29">
        <f t="shared" si="9"/>
        <v>84</v>
      </c>
      <c r="B85" s="30" t="s">
        <v>314</v>
      </c>
      <c r="C85" s="29" t="s">
        <v>314</v>
      </c>
      <c r="D85" s="31" t="s">
        <v>48</v>
      </c>
      <c r="E85" s="31" t="s">
        <v>645</v>
      </c>
      <c r="F85" s="31" t="s">
        <v>657</v>
      </c>
      <c r="G85" s="31" t="s">
        <v>658</v>
      </c>
      <c r="H85" s="31" t="s">
        <v>655</v>
      </c>
      <c r="I85" s="31" t="s">
        <v>656</v>
      </c>
      <c r="J85" s="31" t="s">
        <v>567</v>
      </c>
      <c r="K85" s="31" t="s">
        <v>659</v>
      </c>
      <c r="L85" s="31" t="s">
        <v>430</v>
      </c>
      <c r="M85" s="32">
        <v>0</v>
      </c>
      <c r="N85" s="33">
        <v>0</v>
      </c>
      <c r="O85" s="34">
        <v>0</v>
      </c>
      <c r="P85" s="35">
        <v>0</v>
      </c>
      <c r="Q85" s="35">
        <v>0</v>
      </c>
      <c r="R85" s="36">
        <v>1050</v>
      </c>
      <c r="S85" s="32">
        <v>0</v>
      </c>
      <c r="T85" s="33">
        <v>0</v>
      </c>
      <c r="U85" s="34">
        <v>0</v>
      </c>
      <c r="V85" s="35">
        <v>0</v>
      </c>
      <c r="W85" s="35">
        <v>0</v>
      </c>
      <c r="X85" s="36">
        <v>0</v>
      </c>
      <c r="Y85" s="36">
        <v>0</v>
      </c>
      <c r="Z85" s="36">
        <v>5017</v>
      </c>
      <c r="AA85" s="36">
        <v>50879</v>
      </c>
      <c r="AB85" s="37">
        <v>0</v>
      </c>
      <c r="AC85" s="37">
        <v>0</v>
      </c>
      <c r="AD85" s="37">
        <v>5084</v>
      </c>
      <c r="AE85" s="37">
        <v>42527</v>
      </c>
      <c r="AF85" s="36">
        <v>0</v>
      </c>
      <c r="AG85" s="36">
        <v>0</v>
      </c>
      <c r="AH85" s="36">
        <v>90</v>
      </c>
      <c r="AI85" s="36">
        <v>42000</v>
      </c>
      <c r="AJ85" s="37">
        <v>0</v>
      </c>
      <c r="AK85" s="37">
        <v>0</v>
      </c>
      <c r="AL85" s="37">
        <v>107</v>
      </c>
      <c r="AM85" s="37">
        <v>42000</v>
      </c>
      <c r="AN85" s="42">
        <v>0</v>
      </c>
      <c r="AO85" s="42">
        <v>0</v>
      </c>
      <c r="AP85" s="42">
        <v>0</v>
      </c>
      <c r="AQ85" s="42">
        <v>0</v>
      </c>
      <c r="AR85" s="42">
        <v>0</v>
      </c>
      <c r="AS85" s="42">
        <v>0</v>
      </c>
      <c r="AT85" s="42">
        <v>0</v>
      </c>
      <c r="AU85" s="42">
        <v>0</v>
      </c>
      <c r="AV85" s="42">
        <v>0</v>
      </c>
      <c r="AW85" s="42">
        <v>0</v>
      </c>
      <c r="AX85" s="42">
        <v>0</v>
      </c>
      <c r="AY85" s="42">
        <v>0</v>
      </c>
      <c r="AZ85" s="37">
        <v>0</v>
      </c>
      <c r="BA85" s="37">
        <v>0</v>
      </c>
      <c r="BB85" s="37">
        <v>0</v>
      </c>
      <c r="BC85" s="37">
        <v>0</v>
      </c>
      <c r="BD85" s="35">
        <v>0</v>
      </c>
      <c r="BE85" s="35">
        <v>0</v>
      </c>
      <c r="BF85" s="35">
        <v>0</v>
      </c>
      <c r="BG85" s="35">
        <v>0</v>
      </c>
      <c r="BH85" s="35">
        <v>0</v>
      </c>
      <c r="BI85" s="35">
        <v>0</v>
      </c>
      <c r="BJ85" s="35">
        <v>0</v>
      </c>
      <c r="BK85" s="35">
        <v>0</v>
      </c>
      <c r="BL85" s="35">
        <v>0</v>
      </c>
      <c r="BM85" s="35">
        <v>0</v>
      </c>
      <c r="BN85" s="35">
        <v>0</v>
      </c>
      <c r="BO85" s="35">
        <v>0</v>
      </c>
      <c r="BP85" s="35">
        <v>0</v>
      </c>
      <c r="BQ85" s="35">
        <v>0</v>
      </c>
      <c r="BR85" s="35">
        <v>0</v>
      </c>
      <c r="BS85" s="35">
        <v>0</v>
      </c>
      <c r="BT85" s="38">
        <f t="shared" si="5"/>
        <v>0</v>
      </c>
      <c r="BU85" s="38">
        <f t="shared" si="6"/>
        <v>0</v>
      </c>
      <c r="BV85" s="38" t="e">
        <f t="shared" si="7"/>
        <v>#DIV/0!</v>
      </c>
      <c r="BW85" s="38" t="e">
        <f t="shared" si="8"/>
        <v>#DIV/0!</v>
      </c>
      <c r="BX85" s="35">
        <v>0</v>
      </c>
      <c r="BY85" s="35">
        <v>0</v>
      </c>
      <c r="BZ85" s="35">
        <v>0</v>
      </c>
      <c r="CA85" s="35">
        <v>0</v>
      </c>
    </row>
    <row r="86" spans="1:79">
      <c r="A86" s="29">
        <f t="shared" si="9"/>
        <v>85</v>
      </c>
      <c r="B86" s="30" t="s">
        <v>314</v>
      </c>
      <c r="C86" s="29" t="s">
        <v>314</v>
      </c>
      <c r="D86" s="31" t="s">
        <v>48</v>
      </c>
      <c r="E86" s="31" t="s">
        <v>645</v>
      </c>
      <c r="F86" s="31" t="s">
        <v>660</v>
      </c>
      <c r="G86" s="31" t="s">
        <v>661</v>
      </c>
      <c r="H86" s="31" t="s">
        <v>662</v>
      </c>
      <c r="I86" s="31" t="s">
        <v>656</v>
      </c>
      <c r="J86" s="31" t="s">
        <v>567</v>
      </c>
      <c r="K86" s="31" t="s">
        <v>663</v>
      </c>
      <c r="L86" s="31" t="s">
        <v>430</v>
      </c>
      <c r="M86" s="32">
        <v>10248</v>
      </c>
      <c r="N86" s="33">
        <v>13629</v>
      </c>
      <c r="O86" s="34">
        <v>14370</v>
      </c>
      <c r="P86" s="35">
        <v>0</v>
      </c>
      <c r="Q86" s="35">
        <v>0</v>
      </c>
      <c r="R86" s="36">
        <v>28</v>
      </c>
      <c r="S86" s="32">
        <v>366</v>
      </c>
      <c r="T86" s="33">
        <v>486.75</v>
      </c>
      <c r="U86" s="34">
        <v>513.21428571428567</v>
      </c>
      <c r="V86" s="35">
        <v>0</v>
      </c>
      <c r="W86" s="35">
        <v>0</v>
      </c>
      <c r="X86" s="42">
        <v>92900</v>
      </c>
      <c r="Y86" s="42">
        <v>10138</v>
      </c>
      <c r="Z86" s="42">
        <v>221</v>
      </c>
      <c r="AA86" s="42">
        <v>8225</v>
      </c>
      <c r="AB86" s="42">
        <v>81626</v>
      </c>
      <c r="AC86" s="42">
        <v>10474</v>
      </c>
      <c r="AD86" s="42">
        <v>2503</v>
      </c>
      <c r="AE86" s="42">
        <v>8485</v>
      </c>
      <c r="AF86" s="42">
        <v>64786</v>
      </c>
      <c r="AG86" s="42">
        <v>9448</v>
      </c>
      <c r="AH86" s="42">
        <v>503</v>
      </c>
      <c r="AI86" s="42">
        <v>8083</v>
      </c>
      <c r="AJ86" s="42">
        <v>54901</v>
      </c>
      <c r="AK86" s="42">
        <v>11071</v>
      </c>
      <c r="AL86" s="42">
        <v>0</v>
      </c>
      <c r="AM86" s="42">
        <v>0</v>
      </c>
      <c r="AN86" s="37">
        <v>14698</v>
      </c>
      <c r="AO86" s="37">
        <v>12211</v>
      </c>
      <c r="AP86" s="37">
        <v>0</v>
      </c>
      <c r="AQ86" s="37">
        <v>0</v>
      </c>
      <c r="AR86" s="37">
        <v>15850</v>
      </c>
      <c r="AS86" s="37">
        <v>12387</v>
      </c>
      <c r="AT86" s="37">
        <v>0</v>
      </c>
      <c r="AU86" s="37">
        <v>0</v>
      </c>
      <c r="AV86" s="37">
        <v>4190</v>
      </c>
      <c r="AW86" s="37">
        <v>13736</v>
      </c>
      <c r="AX86" s="37">
        <v>0</v>
      </c>
      <c r="AY86" s="37">
        <v>0</v>
      </c>
      <c r="AZ86" s="37">
        <v>14814</v>
      </c>
      <c r="BA86" s="37">
        <v>12924</v>
      </c>
      <c r="BB86" s="37">
        <v>0</v>
      </c>
      <c r="BC86" s="37">
        <v>0</v>
      </c>
      <c r="BD86" s="35">
        <v>13988</v>
      </c>
      <c r="BE86" s="35">
        <v>13246</v>
      </c>
      <c r="BF86" s="35">
        <v>0</v>
      </c>
      <c r="BG86" s="35">
        <v>0</v>
      </c>
      <c r="BH86" s="35">
        <v>13147</v>
      </c>
      <c r="BI86" s="35">
        <v>13653</v>
      </c>
      <c r="BJ86" s="35">
        <v>0</v>
      </c>
      <c r="BK86" s="35">
        <v>0</v>
      </c>
      <c r="BL86" s="35">
        <v>13674</v>
      </c>
      <c r="BM86" s="35">
        <v>13625</v>
      </c>
      <c r="BN86" s="35">
        <v>0</v>
      </c>
      <c r="BO86" s="35">
        <v>0</v>
      </c>
      <c r="BP86" s="35">
        <v>54022</v>
      </c>
      <c r="BQ86" s="35">
        <v>13534</v>
      </c>
      <c r="BR86" s="35">
        <v>0</v>
      </c>
      <c r="BS86" s="35">
        <v>0</v>
      </c>
      <c r="BT86" s="38">
        <f t="shared" si="5"/>
        <v>94831</v>
      </c>
      <c r="BU86" s="38">
        <f t="shared" si="6"/>
        <v>1096965223</v>
      </c>
      <c r="BV86" s="38">
        <f t="shared" si="7"/>
        <v>11567.580464194198</v>
      </c>
      <c r="BW86" s="38">
        <f t="shared" si="8"/>
        <v>413.12787372122136</v>
      </c>
      <c r="BX86" s="35">
        <v>7854</v>
      </c>
      <c r="BY86" s="35">
        <v>13854</v>
      </c>
      <c r="BZ86" s="35">
        <v>0</v>
      </c>
      <c r="CA86" s="35">
        <v>0</v>
      </c>
    </row>
    <row r="87" spans="1:79">
      <c r="A87" s="29">
        <f t="shared" si="9"/>
        <v>86</v>
      </c>
      <c r="B87" s="30" t="s">
        <v>314</v>
      </c>
      <c r="C87" s="29" t="s">
        <v>314</v>
      </c>
      <c r="D87" s="31" t="s">
        <v>48</v>
      </c>
      <c r="E87" s="31" t="s">
        <v>645</v>
      </c>
      <c r="F87" s="31" t="s">
        <v>664</v>
      </c>
      <c r="G87" s="31" t="s">
        <v>665</v>
      </c>
      <c r="H87" s="31" t="s">
        <v>666</v>
      </c>
      <c r="I87" s="31" t="s">
        <v>667</v>
      </c>
      <c r="J87" s="31" t="s">
        <v>567</v>
      </c>
      <c r="K87" s="31" t="s">
        <v>668</v>
      </c>
      <c r="L87" s="31" t="s">
        <v>430</v>
      </c>
      <c r="M87" s="32">
        <v>17283</v>
      </c>
      <c r="N87" s="33">
        <v>24422</v>
      </c>
      <c r="O87" s="34">
        <v>27610</v>
      </c>
      <c r="P87" s="35">
        <v>0</v>
      </c>
      <c r="Q87" s="35">
        <v>0</v>
      </c>
      <c r="R87" s="36">
        <v>21</v>
      </c>
      <c r="S87" s="32">
        <v>823</v>
      </c>
      <c r="T87" s="33">
        <v>1162.952380952381</v>
      </c>
      <c r="U87" s="34">
        <v>1314.7619047619048</v>
      </c>
      <c r="V87" s="35">
        <v>0</v>
      </c>
      <c r="W87" s="35">
        <v>0</v>
      </c>
      <c r="X87" s="36">
        <v>641683</v>
      </c>
      <c r="Y87" s="36">
        <v>18137</v>
      </c>
      <c r="Z87" s="36">
        <v>7476</v>
      </c>
      <c r="AA87" s="36">
        <v>12851</v>
      </c>
      <c r="AB87" s="37">
        <v>708923</v>
      </c>
      <c r="AC87" s="37">
        <v>18653</v>
      </c>
      <c r="AD87" s="37">
        <v>5384</v>
      </c>
      <c r="AE87" s="37">
        <v>13024</v>
      </c>
      <c r="AF87" s="36">
        <v>527260</v>
      </c>
      <c r="AG87" s="36">
        <v>17708</v>
      </c>
      <c r="AH87" s="36">
        <v>3394</v>
      </c>
      <c r="AI87" s="36">
        <v>12082</v>
      </c>
      <c r="AJ87" s="37">
        <v>335678</v>
      </c>
      <c r="AK87" s="37">
        <v>19565</v>
      </c>
      <c r="AL87" s="37">
        <v>0</v>
      </c>
      <c r="AM87" s="37">
        <v>0</v>
      </c>
      <c r="AN87" s="37">
        <v>163417</v>
      </c>
      <c r="AO87" s="37">
        <v>20384</v>
      </c>
      <c r="AP87" s="37">
        <v>0</v>
      </c>
      <c r="AQ87" s="37">
        <v>0</v>
      </c>
      <c r="AR87" s="37">
        <v>182004</v>
      </c>
      <c r="AS87" s="37">
        <v>21710</v>
      </c>
      <c r="AT87" s="37">
        <v>0</v>
      </c>
      <c r="AU87" s="37">
        <v>0</v>
      </c>
      <c r="AV87" s="37">
        <v>52980</v>
      </c>
      <c r="AW87" s="37">
        <v>21109</v>
      </c>
      <c r="AX87" s="37">
        <v>0</v>
      </c>
      <c r="AY87" s="37">
        <v>0</v>
      </c>
      <c r="AZ87" s="37">
        <v>170801</v>
      </c>
      <c r="BA87" s="37">
        <v>23253</v>
      </c>
      <c r="BB87" s="37">
        <v>0</v>
      </c>
      <c r="BC87" s="37">
        <v>0</v>
      </c>
      <c r="BD87" s="35">
        <v>168226</v>
      </c>
      <c r="BE87" s="35">
        <v>23455</v>
      </c>
      <c r="BF87" s="35">
        <v>0</v>
      </c>
      <c r="BG87" s="35">
        <v>0</v>
      </c>
      <c r="BH87" s="35">
        <v>148014</v>
      </c>
      <c r="BI87" s="35">
        <v>24345</v>
      </c>
      <c r="BJ87" s="35">
        <v>0</v>
      </c>
      <c r="BK87" s="35">
        <v>0</v>
      </c>
      <c r="BL87" s="35">
        <v>154887</v>
      </c>
      <c r="BM87" s="35">
        <v>24474</v>
      </c>
      <c r="BN87" s="35">
        <v>0</v>
      </c>
      <c r="BO87" s="35">
        <v>0</v>
      </c>
      <c r="BP87" s="35">
        <v>623723</v>
      </c>
      <c r="BQ87" s="35">
        <v>24156</v>
      </c>
      <c r="BR87" s="35">
        <v>0</v>
      </c>
      <c r="BS87" s="35">
        <v>0</v>
      </c>
      <c r="BT87" s="38">
        <f t="shared" si="5"/>
        <v>1094850</v>
      </c>
      <c r="BU87" s="38">
        <f t="shared" si="6"/>
        <v>22460949737</v>
      </c>
      <c r="BV87" s="38">
        <f t="shared" si="7"/>
        <v>20515.093151573274</v>
      </c>
      <c r="BW87" s="38">
        <f t="shared" si="8"/>
        <v>976.90919769396544</v>
      </c>
      <c r="BX87" s="35">
        <v>100959</v>
      </c>
      <c r="BY87" s="35">
        <v>24537</v>
      </c>
      <c r="BZ87" s="35">
        <v>0</v>
      </c>
      <c r="CA87" s="35">
        <v>0</v>
      </c>
    </row>
    <row r="88" spans="1:79">
      <c r="A88" s="29">
        <f t="shared" si="9"/>
        <v>87</v>
      </c>
      <c r="B88" s="30" t="s">
        <v>314</v>
      </c>
      <c r="C88" s="29" t="s">
        <v>314</v>
      </c>
      <c r="D88" s="31" t="s">
        <v>48</v>
      </c>
      <c r="E88" s="31" t="s">
        <v>645</v>
      </c>
      <c r="F88" s="31" t="s">
        <v>669</v>
      </c>
      <c r="G88" s="31" t="s">
        <v>670</v>
      </c>
      <c r="H88" s="31" t="s">
        <v>671</v>
      </c>
      <c r="I88" s="31" t="s">
        <v>672</v>
      </c>
      <c r="J88" s="31" t="s">
        <v>567</v>
      </c>
      <c r="K88" s="31" t="s">
        <v>590</v>
      </c>
      <c r="L88" s="31" t="s">
        <v>430</v>
      </c>
      <c r="M88" s="32">
        <v>11124</v>
      </c>
      <c r="N88" s="33">
        <v>17579</v>
      </c>
      <c r="O88" s="34">
        <v>20265</v>
      </c>
      <c r="P88" s="35">
        <v>0</v>
      </c>
      <c r="Q88" s="35">
        <v>0</v>
      </c>
      <c r="R88" s="36">
        <v>21</v>
      </c>
      <c r="S88" s="32">
        <v>529.71428571428567</v>
      </c>
      <c r="T88" s="33">
        <v>837.09523809523807</v>
      </c>
      <c r="U88" s="34">
        <v>965</v>
      </c>
      <c r="V88" s="35">
        <v>0</v>
      </c>
      <c r="W88" s="35">
        <v>0</v>
      </c>
      <c r="X88" s="42">
        <v>133364</v>
      </c>
      <c r="Y88" s="42">
        <v>11911</v>
      </c>
      <c r="Z88" s="42">
        <v>20106</v>
      </c>
      <c r="AA88" s="42">
        <v>9303</v>
      </c>
      <c r="AB88" s="42">
        <v>107358</v>
      </c>
      <c r="AC88" s="42">
        <v>12291</v>
      </c>
      <c r="AD88" s="42">
        <v>23600</v>
      </c>
      <c r="AE88" s="42">
        <v>9440</v>
      </c>
      <c r="AF88" s="42">
        <v>128445</v>
      </c>
      <c r="AG88" s="42">
        <v>12510</v>
      </c>
      <c r="AH88" s="42">
        <v>28549</v>
      </c>
      <c r="AI88" s="42">
        <v>9616</v>
      </c>
      <c r="AJ88" s="42">
        <v>125168</v>
      </c>
      <c r="AK88" s="42">
        <v>11771</v>
      </c>
      <c r="AL88" s="42">
        <v>35203</v>
      </c>
      <c r="AM88" s="42">
        <v>8872</v>
      </c>
      <c r="AN88" s="42">
        <v>26908</v>
      </c>
      <c r="AO88" s="42">
        <v>12480</v>
      </c>
      <c r="AP88" s="42">
        <v>6500</v>
      </c>
      <c r="AQ88" s="42">
        <v>8886</v>
      </c>
      <c r="AR88" s="42">
        <v>21206</v>
      </c>
      <c r="AS88" s="42">
        <v>15263</v>
      </c>
      <c r="AT88" s="42">
        <v>11588</v>
      </c>
      <c r="AU88" s="42">
        <v>10447</v>
      </c>
      <c r="AV88" s="42">
        <v>33184</v>
      </c>
      <c r="AW88" s="42">
        <v>15591</v>
      </c>
      <c r="AX88" s="42">
        <v>10836</v>
      </c>
      <c r="AY88" s="42">
        <v>10248</v>
      </c>
      <c r="AZ88" s="42">
        <v>36088</v>
      </c>
      <c r="BA88" s="42">
        <v>15509</v>
      </c>
      <c r="BB88" s="42">
        <v>8724</v>
      </c>
      <c r="BC88" s="42">
        <v>10722</v>
      </c>
      <c r="BD88" s="42">
        <v>21468</v>
      </c>
      <c r="BE88" s="42">
        <v>15607</v>
      </c>
      <c r="BF88" s="42">
        <v>8555</v>
      </c>
      <c r="BG88" s="42">
        <v>10899</v>
      </c>
      <c r="BH88" s="42">
        <v>25984</v>
      </c>
      <c r="BI88" s="42">
        <v>16875</v>
      </c>
      <c r="BJ88" s="42">
        <v>12049</v>
      </c>
      <c r="BK88" s="42">
        <v>11027</v>
      </c>
      <c r="BL88" s="42">
        <v>30108</v>
      </c>
      <c r="BM88" s="42">
        <v>17238</v>
      </c>
      <c r="BN88" s="42">
        <v>12540</v>
      </c>
      <c r="BO88" s="42">
        <v>11021</v>
      </c>
      <c r="BP88" s="42">
        <v>105537</v>
      </c>
      <c r="BQ88" s="42">
        <v>16907</v>
      </c>
      <c r="BR88" s="42">
        <v>46260</v>
      </c>
      <c r="BS88" s="42">
        <v>11029</v>
      </c>
      <c r="BT88" s="38">
        <f t="shared" si="5"/>
        <v>262501</v>
      </c>
      <c r="BU88" s="38">
        <f t="shared" si="6"/>
        <v>3616342986</v>
      </c>
      <c r="BV88" s="38">
        <f t="shared" si="7"/>
        <v>13776.492226696279</v>
      </c>
      <c r="BW88" s="38">
        <f t="shared" si="8"/>
        <v>656.02343936648947</v>
      </c>
      <c r="BX88" s="42">
        <v>15626</v>
      </c>
      <c r="BY88" s="42">
        <v>18996</v>
      </c>
      <c r="BZ88" s="42">
        <v>10403</v>
      </c>
      <c r="CA88" s="42">
        <v>11116</v>
      </c>
    </row>
    <row r="89" spans="1:79">
      <c r="A89" s="29">
        <f t="shared" si="9"/>
        <v>88</v>
      </c>
      <c r="B89" s="30" t="s">
        <v>314</v>
      </c>
      <c r="C89" s="29" t="s">
        <v>314</v>
      </c>
      <c r="D89" s="31" t="s">
        <v>48</v>
      </c>
      <c r="E89" s="31" t="s">
        <v>645</v>
      </c>
      <c r="F89" s="31" t="s">
        <v>673</v>
      </c>
      <c r="G89" s="31" t="s">
        <v>674</v>
      </c>
      <c r="H89" s="31" t="s">
        <v>675</v>
      </c>
      <c r="I89" s="31" t="s">
        <v>672</v>
      </c>
      <c r="J89" s="31" t="s">
        <v>567</v>
      </c>
      <c r="K89" s="31" t="s">
        <v>596</v>
      </c>
      <c r="L89" s="31" t="s">
        <v>430</v>
      </c>
      <c r="M89" s="32">
        <v>0</v>
      </c>
      <c r="N89" s="33">
        <v>0</v>
      </c>
      <c r="O89" s="34">
        <v>0</v>
      </c>
      <c r="P89" s="35">
        <v>0</v>
      </c>
      <c r="Q89" s="35">
        <v>0</v>
      </c>
      <c r="R89" s="36">
        <v>28</v>
      </c>
      <c r="S89" s="32">
        <v>0</v>
      </c>
      <c r="T89" s="33">
        <v>0</v>
      </c>
      <c r="U89" s="34">
        <v>0</v>
      </c>
      <c r="V89" s="35">
        <v>0</v>
      </c>
      <c r="W89" s="35">
        <v>0</v>
      </c>
      <c r="X89" s="42">
        <v>22499</v>
      </c>
      <c r="Y89" s="42">
        <v>12611</v>
      </c>
      <c r="Z89" s="42">
        <v>462</v>
      </c>
      <c r="AA89" s="42">
        <v>9968</v>
      </c>
      <c r="AB89" s="42">
        <v>22322</v>
      </c>
      <c r="AC89" s="42">
        <v>13192</v>
      </c>
      <c r="AD89" s="42">
        <v>535</v>
      </c>
      <c r="AE89" s="42">
        <v>10191</v>
      </c>
      <c r="AF89" s="42">
        <v>1695</v>
      </c>
      <c r="AG89" s="42">
        <v>13801</v>
      </c>
      <c r="AH89" s="42">
        <v>109</v>
      </c>
      <c r="AI89" s="42">
        <v>10190</v>
      </c>
      <c r="AJ89" s="42">
        <v>0</v>
      </c>
      <c r="AK89" s="42">
        <v>0</v>
      </c>
      <c r="AL89" s="42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42">
        <v>0</v>
      </c>
      <c r="AY89" s="42">
        <v>0</v>
      </c>
      <c r="AZ89" s="42">
        <v>0</v>
      </c>
      <c r="BA89" s="42">
        <v>0</v>
      </c>
      <c r="BB89" s="42">
        <v>0</v>
      </c>
      <c r="BC89" s="42">
        <v>0</v>
      </c>
      <c r="BD89" s="43"/>
      <c r="BE89" s="43"/>
      <c r="BF89" s="43"/>
      <c r="BG89" s="43"/>
      <c r="BH89" s="43"/>
      <c r="BI89" s="43"/>
      <c r="BJ89" s="43"/>
      <c r="BK89" s="43"/>
      <c r="BL89" s="42">
        <v>0</v>
      </c>
      <c r="BM89" s="42">
        <v>0</v>
      </c>
      <c r="BN89" s="42">
        <v>0</v>
      </c>
      <c r="BO89" s="42">
        <v>0</v>
      </c>
      <c r="BP89" s="42">
        <v>0</v>
      </c>
      <c r="BQ89" s="42">
        <v>0</v>
      </c>
      <c r="BR89" s="42">
        <v>0</v>
      </c>
      <c r="BS89" s="42">
        <v>0</v>
      </c>
      <c r="BT89" s="38">
        <f t="shared" si="5"/>
        <v>0</v>
      </c>
      <c r="BU89" s="38">
        <f t="shared" si="6"/>
        <v>0</v>
      </c>
      <c r="BV89" s="38" t="e">
        <f t="shared" si="7"/>
        <v>#DIV/0!</v>
      </c>
      <c r="BW89" s="38" t="e">
        <f t="shared" si="8"/>
        <v>#DIV/0!</v>
      </c>
      <c r="BX89" s="43"/>
      <c r="BY89" s="43"/>
      <c r="BZ89" s="43"/>
      <c r="CA89" s="43"/>
    </row>
    <row r="90" spans="1:79">
      <c r="A90" s="29">
        <f t="shared" si="9"/>
        <v>89</v>
      </c>
      <c r="B90" s="30" t="s">
        <v>314</v>
      </c>
      <c r="C90" s="29" t="s">
        <v>314</v>
      </c>
      <c r="D90" s="31" t="s">
        <v>48</v>
      </c>
      <c r="E90" s="31" t="s">
        <v>645</v>
      </c>
      <c r="F90" s="31" t="s">
        <v>676</v>
      </c>
      <c r="G90" s="31" t="s">
        <v>677</v>
      </c>
      <c r="H90" s="31" t="s">
        <v>678</v>
      </c>
      <c r="I90" s="31" t="s">
        <v>679</v>
      </c>
      <c r="J90" s="31" t="s">
        <v>365</v>
      </c>
      <c r="K90" s="31" t="s">
        <v>376</v>
      </c>
      <c r="L90" s="31" t="s">
        <v>680</v>
      </c>
      <c r="M90" s="32">
        <v>1199</v>
      </c>
      <c r="N90" s="33">
        <v>3659</v>
      </c>
      <c r="O90" s="34">
        <v>5537</v>
      </c>
      <c r="P90" s="35">
        <v>0</v>
      </c>
      <c r="Q90" s="35">
        <v>0</v>
      </c>
      <c r="R90" s="36">
        <v>21</v>
      </c>
      <c r="S90" s="32">
        <v>57.095238095238095</v>
      </c>
      <c r="T90" s="33">
        <v>174.23809523809524</v>
      </c>
      <c r="U90" s="34">
        <v>263.66666666666669</v>
      </c>
      <c r="V90" s="35">
        <v>0</v>
      </c>
      <c r="W90" s="35">
        <v>0</v>
      </c>
      <c r="X90" s="36">
        <v>488668</v>
      </c>
      <c r="Y90" s="36">
        <v>1586</v>
      </c>
      <c r="Z90" s="36">
        <v>191359</v>
      </c>
      <c r="AA90" s="36">
        <v>709</v>
      </c>
      <c r="AB90" s="37">
        <v>680836</v>
      </c>
      <c r="AC90" s="37">
        <v>2028</v>
      </c>
      <c r="AD90" s="37">
        <v>164208</v>
      </c>
      <c r="AE90" s="37">
        <v>691</v>
      </c>
      <c r="AF90" s="36">
        <v>757805</v>
      </c>
      <c r="AG90" s="36">
        <v>2237</v>
      </c>
      <c r="AH90" s="36">
        <v>515843</v>
      </c>
      <c r="AI90" s="36">
        <v>282</v>
      </c>
      <c r="AJ90" s="37">
        <v>1035100</v>
      </c>
      <c r="AK90" s="37">
        <v>3331</v>
      </c>
      <c r="AL90" s="37">
        <v>207260</v>
      </c>
      <c r="AM90" s="37">
        <v>625</v>
      </c>
      <c r="AN90" s="37">
        <v>238898</v>
      </c>
      <c r="AO90" s="37">
        <v>3472</v>
      </c>
      <c r="AP90" s="37">
        <v>42334</v>
      </c>
      <c r="AQ90" s="37">
        <v>491</v>
      </c>
      <c r="AR90" s="37">
        <v>403075</v>
      </c>
      <c r="AS90" s="37">
        <v>3319</v>
      </c>
      <c r="AT90" s="37">
        <v>56076</v>
      </c>
      <c r="AU90" s="37">
        <v>551</v>
      </c>
      <c r="AV90" s="37">
        <v>392346</v>
      </c>
      <c r="AW90" s="37">
        <v>3345</v>
      </c>
      <c r="AX90" s="37">
        <v>34336</v>
      </c>
      <c r="AY90" s="37">
        <v>624</v>
      </c>
      <c r="AZ90" s="37">
        <v>134471</v>
      </c>
      <c r="BA90" s="37">
        <v>2955</v>
      </c>
      <c r="BB90" s="37">
        <v>17955</v>
      </c>
      <c r="BC90" s="37">
        <v>116</v>
      </c>
      <c r="BD90" s="35">
        <v>352248</v>
      </c>
      <c r="BE90" s="35">
        <v>3711</v>
      </c>
      <c r="BF90" s="35">
        <v>2689</v>
      </c>
      <c r="BG90" s="35">
        <v>2126</v>
      </c>
      <c r="BH90" s="35">
        <v>478274</v>
      </c>
      <c r="BI90" s="35">
        <v>3799</v>
      </c>
      <c r="BJ90" s="35">
        <v>3159</v>
      </c>
      <c r="BK90" s="35">
        <v>1265</v>
      </c>
      <c r="BL90" s="35">
        <v>540741</v>
      </c>
      <c r="BM90" s="35">
        <v>3798</v>
      </c>
      <c r="BN90" s="35">
        <v>3509</v>
      </c>
      <c r="BO90" s="35">
        <v>1323</v>
      </c>
      <c r="BP90" s="35">
        <v>1878436</v>
      </c>
      <c r="BQ90" s="35">
        <v>3745</v>
      </c>
      <c r="BR90" s="35">
        <v>14684</v>
      </c>
      <c r="BS90" s="35">
        <v>1413</v>
      </c>
      <c r="BT90" s="38">
        <f t="shared" si="5"/>
        <v>3273740</v>
      </c>
      <c r="BU90" s="38">
        <f t="shared" si="6"/>
        <v>10940899871</v>
      </c>
      <c r="BV90" s="38">
        <f t="shared" si="7"/>
        <v>3342.0185692816167</v>
      </c>
      <c r="BW90" s="38">
        <f t="shared" si="8"/>
        <v>159.14374139436271</v>
      </c>
      <c r="BX90" s="35">
        <v>439145</v>
      </c>
      <c r="BY90" s="35">
        <v>4109</v>
      </c>
      <c r="BZ90" s="35">
        <v>3675</v>
      </c>
      <c r="CA90" s="35">
        <v>1265</v>
      </c>
    </row>
    <row r="91" spans="1:79">
      <c r="A91" s="29">
        <f t="shared" si="9"/>
        <v>90</v>
      </c>
      <c r="B91" s="30" t="s">
        <v>314</v>
      </c>
      <c r="C91" s="29" t="s">
        <v>314</v>
      </c>
      <c r="D91" s="31" t="s">
        <v>48</v>
      </c>
      <c r="E91" s="31" t="s">
        <v>645</v>
      </c>
      <c r="F91" s="31" t="s">
        <v>681</v>
      </c>
      <c r="G91" s="31" t="s">
        <v>682</v>
      </c>
      <c r="H91" s="31" t="s">
        <v>683</v>
      </c>
      <c r="I91" s="31" t="s">
        <v>684</v>
      </c>
      <c r="J91" s="31" t="s">
        <v>365</v>
      </c>
      <c r="K91" s="31" t="s">
        <v>371</v>
      </c>
      <c r="L91" s="31" t="s">
        <v>680</v>
      </c>
      <c r="M91" s="32">
        <v>0</v>
      </c>
      <c r="N91" s="33">
        <v>0</v>
      </c>
      <c r="O91" s="34">
        <v>0</v>
      </c>
      <c r="P91" s="35">
        <v>0</v>
      </c>
      <c r="Q91" s="35">
        <v>0</v>
      </c>
      <c r="R91" s="36">
        <v>28</v>
      </c>
      <c r="S91" s="32">
        <v>0</v>
      </c>
      <c r="T91" s="33">
        <v>0</v>
      </c>
      <c r="U91" s="34">
        <v>0</v>
      </c>
      <c r="V91" s="35">
        <v>0</v>
      </c>
      <c r="W91" s="35">
        <v>0</v>
      </c>
      <c r="X91" s="36">
        <v>7450</v>
      </c>
      <c r="Y91" s="36">
        <v>1302</v>
      </c>
      <c r="Z91" s="36">
        <v>0</v>
      </c>
      <c r="AA91" s="36">
        <v>0</v>
      </c>
      <c r="AB91" s="37">
        <v>10400</v>
      </c>
      <c r="AC91" s="37">
        <v>3719</v>
      </c>
      <c r="AD91" s="37">
        <v>20</v>
      </c>
      <c r="AE91" s="37">
        <v>3440</v>
      </c>
      <c r="AF91" s="36">
        <v>0</v>
      </c>
      <c r="AG91" s="36">
        <v>0</v>
      </c>
      <c r="AH91" s="36">
        <v>0</v>
      </c>
      <c r="AI91" s="36">
        <v>0</v>
      </c>
      <c r="AJ91" s="37">
        <v>0</v>
      </c>
      <c r="AK91" s="37">
        <v>0</v>
      </c>
      <c r="AL91" s="37">
        <v>0</v>
      </c>
      <c r="AM91" s="37">
        <v>0</v>
      </c>
      <c r="AN91" s="37">
        <v>0</v>
      </c>
      <c r="AO91" s="37">
        <v>0</v>
      </c>
      <c r="AP91" s="37">
        <v>0</v>
      </c>
      <c r="AQ91" s="37">
        <v>0</v>
      </c>
      <c r="AR91" s="37">
        <v>0</v>
      </c>
      <c r="AS91" s="37">
        <v>0</v>
      </c>
      <c r="AT91" s="37">
        <v>0</v>
      </c>
      <c r="AU91" s="37">
        <v>0</v>
      </c>
      <c r="AV91" s="37">
        <v>0</v>
      </c>
      <c r="AW91" s="37">
        <v>0</v>
      </c>
      <c r="AX91" s="37">
        <v>0</v>
      </c>
      <c r="AY91" s="37">
        <v>0</v>
      </c>
      <c r="AZ91" s="37">
        <v>0</v>
      </c>
      <c r="BA91" s="37">
        <v>0</v>
      </c>
      <c r="BB91" s="37">
        <v>0</v>
      </c>
      <c r="BC91" s="37">
        <v>0</v>
      </c>
      <c r="BD91" s="42">
        <v>0</v>
      </c>
      <c r="BE91" s="42">
        <v>0</v>
      </c>
      <c r="BF91" s="42">
        <v>0</v>
      </c>
      <c r="BG91" s="42">
        <v>0</v>
      </c>
      <c r="BH91" s="35">
        <v>0</v>
      </c>
      <c r="BI91" s="35">
        <v>0</v>
      </c>
      <c r="BJ91" s="35">
        <v>0</v>
      </c>
      <c r="BK91" s="35">
        <v>0</v>
      </c>
      <c r="BL91" s="35">
        <v>0</v>
      </c>
      <c r="BM91" s="35">
        <v>0</v>
      </c>
      <c r="BN91" s="35">
        <v>0</v>
      </c>
      <c r="BO91" s="35">
        <v>0</v>
      </c>
      <c r="BP91" s="35">
        <v>0</v>
      </c>
      <c r="BQ91" s="35">
        <v>0</v>
      </c>
      <c r="BR91" s="35">
        <v>0</v>
      </c>
      <c r="BS91" s="35">
        <v>0</v>
      </c>
      <c r="BT91" s="38">
        <f t="shared" si="5"/>
        <v>0</v>
      </c>
      <c r="BU91" s="38">
        <f t="shared" si="6"/>
        <v>0</v>
      </c>
      <c r="BV91" s="38" t="e">
        <f t="shared" si="7"/>
        <v>#DIV/0!</v>
      </c>
      <c r="BW91" s="38" t="e">
        <f t="shared" si="8"/>
        <v>#DIV/0!</v>
      </c>
      <c r="BX91" s="42">
        <v>0</v>
      </c>
      <c r="BY91" s="42">
        <v>0</v>
      </c>
      <c r="BZ91" s="42">
        <v>0</v>
      </c>
      <c r="CA91" s="42">
        <v>0</v>
      </c>
    </row>
    <row r="92" spans="1:79">
      <c r="A92" s="29">
        <f t="shared" si="9"/>
        <v>91</v>
      </c>
      <c r="B92" s="30" t="s">
        <v>314</v>
      </c>
      <c r="C92" s="29" t="s">
        <v>314</v>
      </c>
      <c r="D92" s="31" t="s">
        <v>48</v>
      </c>
      <c r="E92" s="31" t="s">
        <v>645</v>
      </c>
      <c r="F92" s="31" t="s">
        <v>685</v>
      </c>
      <c r="G92" s="31" t="s">
        <v>686</v>
      </c>
      <c r="H92" s="31" t="s">
        <v>687</v>
      </c>
      <c r="I92" s="31" t="s">
        <v>688</v>
      </c>
      <c r="J92" s="31" t="s">
        <v>358</v>
      </c>
      <c r="K92" s="31" t="s">
        <v>376</v>
      </c>
      <c r="L92" s="31" t="s">
        <v>334</v>
      </c>
      <c r="M92" s="32">
        <v>8221</v>
      </c>
      <c r="N92" s="33">
        <v>15295</v>
      </c>
      <c r="O92" s="34">
        <v>17432</v>
      </c>
      <c r="P92" s="35">
        <v>0</v>
      </c>
      <c r="Q92" s="35">
        <v>0</v>
      </c>
      <c r="R92" s="36">
        <v>21</v>
      </c>
      <c r="S92" s="32">
        <v>391.47619047619048</v>
      </c>
      <c r="T92" s="33">
        <v>728.33333333333337</v>
      </c>
      <c r="U92" s="34">
        <v>830.09523809523807</v>
      </c>
      <c r="V92" s="35">
        <v>0</v>
      </c>
      <c r="W92" s="35">
        <v>0</v>
      </c>
      <c r="X92" s="36">
        <v>22511</v>
      </c>
      <c r="Y92" s="36">
        <v>15666</v>
      </c>
      <c r="Z92" s="36">
        <v>0</v>
      </c>
      <c r="AA92" s="36">
        <v>0</v>
      </c>
      <c r="AB92" s="37">
        <v>25472</v>
      </c>
      <c r="AC92" s="37">
        <v>15931</v>
      </c>
      <c r="AD92" s="37">
        <v>0</v>
      </c>
      <c r="AE92" s="37">
        <v>0</v>
      </c>
      <c r="AF92" s="36">
        <v>21615</v>
      </c>
      <c r="AG92" s="36">
        <v>15922</v>
      </c>
      <c r="AH92" s="36">
        <v>0</v>
      </c>
      <c r="AI92" s="36">
        <v>0</v>
      </c>
      <c r="AJ92" s="37">
        <v>25615</v>
      </c>
      <c r="AK92" s="37">
        <v>14761</v>
      </c>
      <c r="AL92" s="37">
        <v>0</v>
      </c>
      <c r="AM92" s="37">
        <v>0</v>
      </c>
      <c r="AN92" s="37">
        <v>6738</v>
      </c>
      <c r="AO92" s="37">
        <v>14867</v>
      </c>
      <c r="AP92" s="37">
        <v>0</v>
      </c>
      <c r="AQ92" s="37">
        <v>0</v>
      </c>
      <c r="AR92" s="37">
        <v>8619</v>
      </c>
      <c r="AS92" s="37">
        <v>15040</v>
      </c>
      <c r="AT92" s="37">
        <v>0</v>
      </c>
      <c r="AU92" s="37">
        <v>0</v>
      </c>
      <c r="AV92" s="37">
        <v>7652</v>
      </c>
      <c r="AW92" s="37">
        <v>14842</v>
      </c>
      <c r="AX92" s="37">
        <v>0</v>
      </c>
      <c r="AY92" s="37">
        <v>0</v>
      </c>
      <c r="AZ92" s="37">
        <v>8712</v>
      </c>
      <c r="BA92" s="37">
        <v>15070</v>
      </c>
      <c r="BB92" s="37">
        <v>0</v>
      </c>
      <c r="BC92" s="37">
        <v>0</v>
      </c>
      <c r="BD92" s="35">
        <v>7924</v>
      </c>
      <c r="BE92" s="35">
        <v>15076</v>
      </c>
      <c r="BF92" s="35">
        <v>0</v>
      </c>
      <c r="BG92" s="35">
        <v>0</v>
      </c>
      <c r="BH92" s="35">
        <v>5785</v>
      </c>
      <c r="BI92" s="35">
        <v>15295</v>
      </c>
      <c r="BJ92" s="35">
        <v>0</v>
      </c>
      <c r="BK92" s="35">
        <v>0</v>
      </c>
      <c r="BL92" s="35">
        <v>8325</v>
      </c>
      <c r="BM92" s="35">
        <v>15386</v>
      </c>
      <c r="BN92" s="35">
        <v>0</v>
      </c>
      <c r="BO92" s="35">
        <v>0</v>
      </c>
      <c r="BP92" s="35">
        <v>30380</v>
      </c>
      <c r="BQ92" s="35">
        <v>15649</v>
      </c>
      <c r="BR92" s="35">
        <v>0</v>
      </c>
      <c r="BS92" s="35">
        <v>0</v>
      </c>
      <c r="BT92" s="38">
        <f t="shared" si="5"/>
        <v>52414</v>
      </c>
      <c r="BU92" s="38">
        <f t="shared" si="6"/>
        <v>692009645</v>
      </c>
      <c r="BV92" s="38">
        <f t="shared" si="7"/>
        <v>13202.763479223107</v>
      </c>
      <c r="BW92" s="38">
        <f t="shared" si="8"/>
        <v>628.70302282014802</v>
      </c>
      <c r="BX92" s="35">
        <v>5861</v>
      </c>
      <c r="BY92" s="35">
        <v>17002</v>
      </c>
      <c r="BZ92" s="35">
        <v>0</v>
      </c>
      <c r="CA92" s="35">
        <v>0</v>
      </c>
    </row>
    <row r="93" spans="1:79">
      <c r="A93" s="29">
        <f t="shared" si="9"/>
        <v>92</v>
      </c>
      <c r="B93" s="30" t="s">
        <v>314</v>
      </c>
      <c r="C93" s="29" t="s">
        <v>314</v>
      </c>
      <c r="D93" s="31" t="s">
        <v>48</v>
      </c>
      <c r="E93" s="31" t="s">
        <v>645</v>
      </c>
      <c r="F93" s="31" t="s">
        <v>689</v>
      </c>
      <c r="G93" s="31" t="s">
        <v>690</v>
      </c>
      <c r="H93" s="31" t="s">
        <v>691</v>
      </c>
      <c r="I93" s="31" t="s">
        <v>692</v>
      </c>
      <c r="J93" s="31" t="s">
        <v>358</v>
      </c>
      <c r="K93" s="31" t="s">
        <v>585</v>
      </c>
      <c r="L93" s="31" t="s">
        <v>334</v>
      </c>
      <c r="M93" s="32">
        <v>0</v>
      </c>
      <c r="N93" s="33">
        <v>0</v>
      </c>
      <c r="O93" s="34">
        <v>0</v>
      </c>
      <c r="P93" s="35">
        <v>0</v>
      </c>
      <c r="Q93" s="35">
        <v>0</v>
      </c>
      <c r="R93" s="36">
        <v>28</v>
      </c>
      <c r="S93" s="32">
        <v>0</v>
      </c>
      <c r="T93" s="33">
        <v>0</v>
      </c>
      <c r="U93" s="34">
        <v>0</v>
      </c>
      <c r="V93" s="35">
        <v>0</v>
      </c>
      <c r="W93" s="35">
        <v>0</v>
      </c>
      <c r="X93" s="42">
        <v>0</v>
      </c>
      <c r="Y93" s="42">
        <v>0</v>
      </c>
      <c r="Z93" s="42">
        <v>0</v>
      </c>
      <c r="AA93" s="42">
        <v>0</v>
      </c>
      <c r="AB93" s="37">
        <v>0</v>
      </c>
      <c r="AC93" s="37">
        <v>0</v>
      </c>
      <c r="AD93" s="37">
        <v>0</v>
      </c>
      <c r="AE93" s="37">
        <v>0</v>
      </c>
      <c r="AF93" s="36">
        <v>0</v>
      </c>
      <c r="AG93" s="36">
        <v>0</v>
      </c>
      <c r="AH93" s="36">
        <v>0</v>
      </c>
      <c r="AI93" s="36">
        <v>0</v>
      </c>
      <c r="AJ93" s="37">
        <v>0</v>
      </c>
      <c r="AK93" s="37">
        <v>0</v>
      </c>
      <c r="AL93" s="37">
        <v>0</v>
      </c>
      <c r="AM93" s="37">
        <v>0</v>
      </c>
      <c r="AN93" s="37">
        <v>0</v>
      </c>
      <c r="AO93" s="37">
        <v>0</v>
      </c>
      <c r="AP93" s="37">
        <v>0</v>
      </c>
      <c r="AQ93" s="37">
        <v>0</v>
      </c>
      <c r="AR93" s="42">
        <v>0</v>
      </c>
      <c r="AS93" s="42">
        <v>0</v>
      </c>
      <c r="AT93" s="42">
        <v>0</v>
      </c>
      <c r="AU93" s="42">
        <v>0</v>
      </c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38">
        <f t="shared" si="5"/>
        <v>0</v>
      </c>
      <c r="BU93" s="38">
        <f t="shared" si="6"/>
        <v>0</v>
      </c>
      <c r="BV93" s="38" t="e">
        <f t="shared" si="7"/>
        <v>#DIV/0!</v>
      </c>
      <c r="BW93" s="38" t="e">
        <f t="shared" si="8"/>
        <v>#DIV/0!</v>
      </c>
      <c r="BX93" s="43"/>
      <c r="BY93" s="43"/>
      <c r="BZ93" s="43"/>
      <c r="CA93" s="43"/>
    </row>
    <row r="94" spans="1:79">
      <c r="A94" s="29">
        <f t="shared" si="9"/>
        <v>93</v>
      </c>
      <c r="B94" s="30" t="s">
        <v>314</v>
      </c>
      <c r="C94" s="29" t="s">
        <v>314</v>
      </c>
      <c r="D94" s="31" t="s">
        <v>48</v>
      </c>
      <c r="E94" s="31" t="s">
        <v>645</v>
      </c>
      <c r="F94" s="31" t="s">
        <v>693</v>
      </c>
      <c r="G94" s="31" t="s">
        <v>694</v>
      </c>
      <c r="H94" s="31" t="s">
        <v>695</v>
      </c>
      <c r="I94" s="31" t="s">
        <v>696</v>
      </c>
      <c r="J94" s="31" t="s">
        <v>358</v>
      </c>
      <c r="K94" s="31" t="s">
        <v>376</v>
      </c>
      <c r="L94" s="31" t="s">
        <v>334</v>
      </c>
      <c r="M94" s="32">
        <v>8242</v>
      </c>
      <c r="N94" s="33">
        <v>15184</v>
      </c>
      <c r="O94" s="34">
        <v>20058</v>
      </c>
      <c r="P94" s="35">
        <v>0</v>
      </c>
      <c r="Q94" s="35">
        <v>0</v>
      </c>
      <c r="R94" s="36">
        <v>21</v>
      </c>
      <c r="S94" s="32">
        <v>392.47619047619048</v>
      </c>
      <c r="T94" s="33">
        <v>723.04761904761904</v>
      </c>
      <c r="U94" s="34">
        <v>955.14285714285711</v>
      </c>
      <c r="V94" s="35">
        <v>0</v>
      </c>
      <c r="W94" s="35">
        <v>0</v>
      </c>
      <c r="X94" s="36">
        <v>19154</v>
      </c>
      <c r="Y94" s="36">
        <v>13722</v>
      </c>
      <c r="Z94" s="36">
        <v>0</v>
      </c>
      <c r="AA94" s="36">
        <v>0</v>
      </c>
      <c r="AB94" s="37">
        <v>19062</v>
      </c>
      <c r="AC94" s="37">
        <v>13249</v>
      </c>
      <c r="AD94" s="37">
        <v>0</v>
      </c>
      <c r="AE94" s="37">
        <v>0</v>
      </c>
      <c r="AF94" s="36">
        <v>18870</v>
      </c>
      <c r="AG94" s="36">
        <v>13973</v>
      </c>
      <c r="AH94" s="36">
        <v>0</v>
      </c>
      <c r="AI94" s="36">
        <v>0</v>
      </c>
      <c r="AJ94" s="37">
        <v>18053</v>
      </c>
      <c r="AK94" s="37">
        <v>13810</v>
      </c>
      <c r="AL94" s="37">
        <v>0</v>
      </c>
      <c r="AM94" s="37">
        <v>0</v>
      </c>
      <c r="AN94" s="37">
        <v>4428</v>
      </c>
      <c r="AO94" s="37">
        <v>14328</v>
      </c>
      <c r="AP94" s="37">
        <v>0</v>
      </c>
      <c r="AQ94" s="37">
        <v>0</v>
      </c>
      <c r="AR94" s="37">
        <v>5111</v>
      </c>
      <c r="AS94" s="37">
        <v>13771</v>
      </c>
      <c r="AT94" s="37">
        <v>0</v>
      </c>
      <c r="AU94" s="37">
        <v>0</v>
      </c>
      <c r="AV94" s="37">
        <v>5504</v>
      </c>
      <c r="AW94" s="37">
        <v>13446</v>
      </c>
      <c r="AX94" s="37">
        <v>0</v>
      </c>
      <c r="AY94" s="37">
        <v>0</v>
      </c>
      <c r="AZ94" s="37">
        <v>5387</v>
      </c>
      <c r="BA94" s="37">
        <v>13776</v>
      </c>
      <c r="BB94" s="37">
        <v>0</v>
      </c>
      <c r="BC94" s="37">
        <v>0</v>
      </c>
      <c r="BD94" s="35">
        <v>5199</v>
      </c>
      <c r="BE94" s="35">
        <v>13955</v>
      </c>
      <c r="BF94" s="35">
        <v>0</v>
      </c>
      <c r="BG94" s="35">
        <v>0</v>
      </c>
      <c r="BH94" s="35">
        <v>4765</v>
      </c>
      <c r="BI94" s="35">
        <v>15184</v>
      </c>
      <c r="BJ94" s="35">
        <v>0</v>
      </c>
      <c r="BK94" s="35">
        <v>0</v>
      </c>
      <c r="BL94" s="35">
        <v>4079</v>
      </c>
      <c r="BM94" s="35">
        <v>16679</v>
      </c>
      <c r="BN94" s="35">
        <v>0</v>
      </c>
      <c r="BO94" s="35">
        <v>0</v>
      </c>
      <c r="BP94" s="35">
        <v>17311</v>
      </c>
      <c r="BQ94" s="35">
        <v>15784</v>
      </c>
      <c r="BR94" s="35">
        <v>0</v>
      </c>
      <c r="BS94" s="35">
        <v>0</v>
      </c>
      <c r="BT94" s="38">
        <f t="shared" si="5"/>
        <v>31354</v>
      </c>
      <c r="BU94" s="38">
        <f t="shared" si="6"/>
        <v>413641379</v>
      </c>
      <c r="BV94" s="38">
        <f t="shared" si="7"/>
        <v>13192.619091662946</v>
      </c>
      <c r="BW94" s="38">
        <f t="shared" si="8"/>
        <v>628.21995674585457</v>
      </c>
      <c r="BX94" s="35">
        <v>3379</v>
      </c>
      <c r="BY94" s="35">
        <v>18455</v>
      </c>
      <c r="BZ94" s="35">
        <v>0</v>
      </c>
      <c r="CA94" s="35">
        <v>0</v>
      </c>
    </row>
    <row r="95" spans="1:79">
      <c r="A95" s="29">
        <f t="shared" si="9"/>
        <v>94</v>
      </c>
      <c r="B95" s="30" t="s">
        <v>314</v>
      </c>
      <c r="C95" s="29" t="s">
        <v>314</v>
      </c>
      <c r="D95" s="31" t="s">
        <v>48</v>
      </c>
      <c r="E95" s="31" t="s">
        <v>645</v>
      </c>
      <c r="F95" s="31" t="s">
        <v>697</v>
      </c>
      <c r="G95" s="31" t="s">
        <v>698</v>
      </c>
      <c r="H95" s="31" t="s">
        <v>699</v>
      </c>
      <c r="I95" s="31" t="s">
        <v>679</v>
      </c>
      <c r="J95" s="31" t="s">
        <v>567</v>
      </c>
      <c r="K95" s="31" t="s">
        <v>606</v>
      </c>
      <c r="L95" s="31" t="s">
        <v>366</v>
      </c>
      <c r="M95" s="32">
        <v>8054</v>
      </c>
      <c r="N95" s="33">
        <v>11048</v>
      </c>
      <c r="O95" s="34">
        <v>13835</v>
      </c>
      <c r="P95" s="42">
        <v>0</v>
      </c>
      <c r="Q95" s="42">
        <v>0</v>
      </c>
      <c r="R95" s="36">
        <v>21</v>
      </c>
      <c r="S95" s="32">
        <v>383.52380952380952</v>
      </c>
      <c r="T95" s="33">
        <v>526.09523809523807</v>
      </c>
      <c r="U95" s="34">
        <v>658.80952380952385</v>
      </c>
      <c r="V95" s="42">
        <v>0</v>
      </c>
      <c r="W95" s="42">
        <v>0</v>
      </c>
      <c r="X95" s="42">
        <v>285211</v>
      </c>
      <c r="Y95" s="42">
        <v>8320</v>
      </c>
      <c r="Z95" s="42">
        <v>1022</v>
      </c>
      <c r="AA95" s="42">
        <v>8609</v>
      </c>
      <c r="AB95" s="42">
        <v>222640</v>
      </c>
      <c r="AC95" s="42">
        <v>7992</v>
      </c>
      <c r="AD95" s="42">
        <v>70</v>
      </c>
      <c r="AE95" s="42">
        <v>8801</v>
      </c>
      <c r="AF95" s="42">
        <v>264537</v>
      </c>
      <c r="AG95" s="42">
        <v>7243</v>
      </c>
      <c r="AH95" s="42">
        <v>55</v>
      </c>
      <c r="AI95" s="42">
        <v>8800</v>
      </c>
      <c r="AJ95" s="42">
        <v>175539</v>
      </c>
      <c r="AK95" s="42">
        <v>8880</v>
      </c>
      <c r="AL95" s="42">
        <v>767</v>
      </c>
      <c r="AM95" s="42">
        <v>6580</v>
      </c>
      <c r="AN95" s="42">
        <v>56344</v>
      </c>
      <c r="AO95" s="42">
        <v>9568</v>
      </c>
      <c r="AP95" s="42">
        <v>12</v>
      </c>
      <c r="AQ95" s="42">
        <v>8323</v>
      </c>
      <c r="AR95" s="42">
        <v>60089</v>
      </c>
      <c r="AS95" s="42">
        <v>9801</v>
      </c>
      <c r="AT95" s="42">
        <v>21</v>
      </c>
      <c r="AU95" s="42">
        <v>8173</v>
      </c>
      <c r="AV95" s="37">
        <v>56539</v>
      </c>
      <c r="AW95" s="37">
        <v>9776</v>
      </c>
      <c r="AX95" s="37">
        <v>22</v>
      </c>
      <c r="AY95" s="37">
        <v>7617</v>
      </c>
      <c r="AZ95" s="42">
        <v>52139</v>
      </c>
      <c r="BA95" s="42">
        <v>9726</v>
      </c>
      <c r="BB95" s="42">
        <v>146</v>
      </c>
      <c r="BC95" s="42">
        <v>8799</v>
      </c>
      <c r="BD95" s="35">
        <v>55167</v>
      </c>
      <c r="BE95" s="35">
        <v>10353</v>
      </c>
      <c r="BF95" s="35">
        <v>94</v>
      </c>
      <c r="BG95" s="35">
        <v>8620</v>
      </c>
      <c r="BH95" s="35">
        <v>46676</v>
      </c>
      <c r="BI95" s="35">
        <v>11097</v>
      </c>
      <c r="BJ95" s="35">
        <v>18</v>
      </c>
      <c r="BK95" s="35">
        <v>8173</v>
      </c>
      <c r="BL95" s="35">
        <v>52589</v>
      </c>
      <c r="BM95" s="35">
        <v>11054</v>
      </c>
      <c r="BN95" s="35">
        <v>51</v>
      </c>
      <c r="BO95" s="35">
        <v>8468</v>
      </c>
      <c r="BP95" s="35">
        <v>200059</v>
      </c>
      <c r="BQ95" s="35">
        <v>10869</v>
      </c>
      <c r="BR95" s="35">
        <v>251</v>
      </c>
      <c r="BS95" s="35">
        <v>8359</v>
      </c>
      <c r="BT95" s="38">
        <f t="shared" si="5"/>
        <v>354905</v>
      </c>
      <c r="BU95" s="38">
        <f t="shared" si="6"/>
        <v>3277276540</v>
      </c>
      <c r="BV95" s="38">
        <f t="shared" si="7"/>
        <v>9234.2360349952796</v>
      </c>
      <c r="BW95" s="38">
        <f t="shared" si="8"/>
        <v>439.7255254759657</v>
      </c>
      <c r="BX95" s="35">
        <v>37231</v>
      </c>
      <c r="BY95" s="35">
        <v>11796</v>
      </c>
      <c r="BZ95" s="35">
        <v>21</v>
      </c>
      <c r="CA95" s="35">
        <v>5145</v>
      </c>
    </row>
    <row r="96" spans="1:79">
      <c r="A96" s="29">
        <f t="shared" si="9"/>
        <v>95</v>
      </c>
      <c r="B96" s="30" t="s">
        <v>314</v>
      </c>
      <c r="C96" s="29" t="s">
        <v>314</v>
      </c>
      <c r="D96" s="31" t="s">
        <v>48</v>
      </c>
      <c r="E96" s="31" t="s">
        <v>645</v>
      </c>
      <c r="F96" s="31" t="s">
        <v>700</v>
      </c>
      <c r="G96" s="31" t="s">
        <v>701</v>
      </c>
      <c r="H96" s="31" t="s">
        <v>702</v>
      </c>
      <c r="I96" s="31" t="s">
        <v>703</v>
      </c>
      <c r="J96" s="31" t="s">
        <v>567</v>
      </c>
      <c r="K96" s="31" t="s">
        <v>568</v>
      </c>
      <c r="L96" s="31" t="s">
        <v>366</v>
      </c>
      <c r="M96" s="32">
        <v>11048</v>
      </c>
      <c r="N96" s="33">
        <v>11774</v>
      </c>
      <c r="O96" s="34">
        <v>15353</v>
      </c>
      <c r="P96" s="35">
        <v>0</v>
      </c>
      <c r="Q96" s="35">
        <v>0</v>
      </c>
      <c r="R96" s="36">
        <v>28</v>
      </c>
      <c r="S96" s="32">
        <v>394.57142857142856</v>
      </c>
      <c r="T96" s="33">
        <v>420.5</v>
      </c>
      <c r="U96" s="34">
        <v>548.32142857142856</v>
      </c>
      <c r="V96" s="35">
        <v>0</v>
      </c>
      <c r="W96" s="35">
        <v>0</v>
      </c>
      <c r="X96" s="36">
        <v>29198</v>
      </c>
      <c r="Y96" s="36">
        <v>8902</v>
      </c>
      <c r="Z96" s="36">
        <v>0</v>
      </c>
      <c r="AA96" s="36">
        <v>0</v>
      </c>
      <c r="AB96" s="37">
        <v>22397</v>
      </c>
      <c r="AC96" s="37">
        <v>8608</v>
      </c>
      <c r="AD96" s="37">
        <v>0</v>
      </c>
      <c r="AE96" s="37">
        <v>0</v>
      </c>
      <c r="AF96" s="36">
        <v>25728</v>
      </c>
      <c r="AG96" s="36">
        <v>8439</v>
      </c>
      <c r="AH96" s="36">
        <v>0</v>
      </c>
      <c r="AI96" s="36">
        <v>0</v>
      </c>
      <c r="AJ96" s="37">
        <v>15831</v>
      </c>
      <c r="AK96" s="37">
        <v>9720</v>
      </c>
      <c r="AL96" s="37">
        <v>24</v>
      </c>
      <c r="AM96" s="37">
        <v>9060</v>
      </c>
      <c r="AN96" s="37">
        <v>4160</v>
      </c>
      <c r="AO96" s="37">
        <v>10234</v>
      </c>
      <c r="AP96" s="37">
        <v>3</v>
      </c>
      <c r="AQ96" s="37">
        <v>9395</v>
      </c>
      <c r="AR96" s="37">
        <v>4496</v>
      </c>
      <c r="AS96" s="37">
        <v>10508</v>
      </c>
      <c r="AT96" s="37">
        <v>0</v>
      </c>
      <c r="AU96" s="37">
        <v>0</v>
      </c>
      <c r="AV96" s="37">
        <v>4956</v>
      </c>
      <c r="AW96" s="37">
        <v>10453</v>
      </c>
      <c r="AX96" s="37">
        <v>2</v>
      </c>
      <c r="AY96" s="37">
        <v>9744</v>
      </c>
      <c r="AZ96" s="42">
        <v>4905</v>
      </c>
      <c r="BA96" s="42">
        <v>10379</v>
      </c>
      <c r="BB96" s="42">
        <v>0</v>
      </c>
      <c r="BC96" s="42">
        <v>0</v>
      </c>
      <c r="BD96" s="35">
        <v>3481</v>
      </c>
      <c r="BE96" s="35">
        <v>11243</v>
      </c>
      <c r="BF96" s="35">
        <v>0</v>
      </c>
      <c r="BG96" s="35">
        <v>0</v>
      </c>
      <c r="BH96" s="35">
        <v>1035</v>
      </c>
      <c r="BI96" s="35">
        <v>12493</v>
      </c>
      <c r="BJ96" s="35">
        <v>0</v>
      </c>
      <c r="BK96" s="35">
        <v>0</v>
      </c>
      <c r="BL96" s="35">
        <v>1493</v>
      </c>
      <c r="BM96" s="35">
        <v>11666</v>
      </c>
      <c r="BN96" s="35">
        <v>24</v>
      </c>
      <c r="BO96" s="35">
        <v>9301</v>
      </c>
      <c r="BP96" s="35">
        <v>10144</v>
      </c>
      <c r="BQ96" s="35">
        <v>11649</v>
      </c>
      <c r="BR96" s="35">
        <v>24</v>
      </c>
      <c r="BS96" s="35">
        <v>9301</v>
      </c>
      <c r="BT96" s="38">
        <f t="shared" si="5"/>
        <v>16201</v>
      </c>
      <c r="BU96" s="38">
        <f t="shared" si="6"/>
        <v>148976221</v>
      </c>
      <c r="BV96" s="38">
        <f t="shared" si="7"/>
        <v>9195.4954015184248</v>
      </c>
      <c r="BW96" s="38">
        <f t="shared" si="8"/>
        <v>328.41055005422947</v>
      </c>
      <c r="BX96" s="42">
        <v>2217</v>
      </c>
      <c r="BY96" s="42">
        <v>12646</v>
      </c>
      <c r="BZ96" s="42">
        <v>6</v>
      </c>
      <c r="CA96" s="42">
        <v>9301</v>
      </c>
    </row>
    <row r="97" spans="1:79">
      <c r="A97" s="29">
        <f t="shared" si="9"/>
        <v>96</v>
      </c>
      <c r="B97" s="30" t="s">
        <v>314</v>
      </c>
      <c r="C97" s="29" t="s">
        <v>314</v>
      </c>
      <c r="D97" s="31" t="s">
        <v>48</v>
      </c>
      <c r="E97" s="31" t="s">
        <v>645</v>
      </c>
      <c r="F97" s="31" t="s">
        <v>704</v>
      </c>
      <c r="G97" s="31" t="s">
        <v>705</v>
      </c>
      <c r="H97" s="31" t="s">
        <v>706</v>
      </c>
      <c r="I97" s="31" t="s">
        <v>707</v>
      </c>
      <c r="J97" s="31" t="s">
        <v>365</v>
      </c>
      <c r="K97" s="31" t="s">
        <v>708</v>
      </c>
      <c r="L97" s="31" t="s">
        <v>339</v>
      </c>
      <c r="M97" s="32">
        <v>229000</v>
      </c>
      <c r="N97" s="33">
        <v>310404</v>
      </c>
      <c r="O97" s="34">
        <v>375000</v>
      </c>
      <c r="P97" s="42">
        <v>0</v>
      </c>
      <c r="Q97" s="42">
        <v>0</v>
      </c>
      <c r="R97" s="36">
        <v>1050</v>
      </c>
      <c r="S97" s="32">
        <v>218.0952380952381</v>
      </c>
      <c r="T97" s="33">
        <v>295.62285714285713</v>
      </c>
      <c r="U97" s="34">
        <v>357.14285714285717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42">
        <v>0</v>
      </c>
      <c r="AH97" s="42">
        <v>843</v>
      </c>
      <c r="AI97" s="42">
        <v>297822</v>
      </c>
      <c r="AJ97" s="42">
        <v>0</v>
      </c>
      <c r="AK97" s="42">
        <v>0</v>
      </c>
      <c r="AL97" s="42">
        <v>1345</v>
      </c>
      <c r="AM97" s="42">
        <v>290478</v>
      </c>
      <c r="AN97" s="42">
        <v>0</v>
      </c>
      <c r="AO97" s="42">
        <v>0</v>
      </c>
      <c r="AP97" s="42">
        <v>556</v>
      </c>
      <c r="AQ97" s="42">
        <v>297387</v>
      </c>
      <c r="AR97" s="42">
        <v>0</v>
      </c>
      <c r="AS97" s="42">
        <v>0</v>
      </c>
      <c r="AT97" s="42">
        <v>554</v>
      </c>
      <c r="AU97" s="42">
        <v>301140</v>
      </c>
      <c r="AV97" s="37">
        <v>0</v>
      </c>
      <c r="AW97" s="37">
        <v>0</v>
      </c>
      <c r="AX97" s="37">
        <v>643</v>
      </c>
      <c r="AY97" s="37">
        <v>305945</v>
      </c>
      <c r="AZ97" s="37">
        <v>0</v>
      </c>
      <c r="BA97" s="37">
        <v>0</v>
      </c>
      <c r="BB97" s="37">
        <v>595</v>
      </c>
      <c r="BC97" s="37">
        <v>303567</v>
      </c>
      <c r="BD97" s="35">
        <v>0</v>
      </c>
      <c r="BE97" s="35">
        <v>0</v>
      </c>
      <c r="BF97" s="35">
        <v>846</v>
      </c>
      <c r="BG97" s="35">
        <v>310131</v>
      </c>
      <c r="BH97" s="35">
        <v>0</v>
      </c>
      <c r="BI97" s="35">
        <v>0</v>
      </c>
      <c r="BJ97" s="35">
        <v>835</v>
      </c>
      <c r="BK97" s="35">
        <v>308106</v>
      </c>
      <c r="BL97" s="35">
        <v>0</v>
      </c>
      <c r="BM97" s="35">
        <v>0</v>
      </c>
      <c r="BN97" s="35">
        <v>807</v>
      </c>
      <c r="BO97" s="35">
        <v>317846</v>
      </c>
      <c r="BP97" s="35">
        <v>0</v>
      </c>
      <c r="BQ97" s="35">
        <v>0</v>
      </c>
      <c r="BR97" s="35">
        <v>3426</v>
      </c>
      <c r="BS97" s="35">
        <v>311529</v>
      </c>
      <c r="BT97" s="38">
        <f t="shared" si="5"/>
        <v>5914</v>
      </c>
      <c r="BU97" s="38">
        <f t="shared" si="6"/>
        <v>1843439412</v>
      </c>
      <c r="BV97" s="38">
        <f t="shared" si="7"/>
        <v>311707.71254649985</v>
      </c>
      <c r="BW97" s="38">
        <f t="shared" si="8"/>
        <v>296.86448813952364</v>
      </c>
      <c r="BX97" s="35">
        <v>0</v>
      </c>
      <c r="BY97" s="35">
        <v>0</v>
      </c>
      <c r="BZ97" s="35">
        <v>779</v>
      </c>
      <c r="CA97" s="35">
        <v>309249</v>
      </c>
    </row>
    <row r="98" spans="1:79">
      <c r="A98" s="29">
        <f t="shared" si="9"/>
        <v>97</v>
      </c>
      <c r="B98" s="30" t="s">
        <v>314</v>
      </c>
      <c r="C98" s="29" t="s">
        <v>314</v>
      </c>
      <c r="D98" s="31" t="s">
        <v>48</v>
      </c>
      <c r="E98" s="31" t="s">
        <v>645</v>
      </c>
      <c r="F98" s="31" t="s">
        <v>709</v>
      </c>
      <c r="G98" s="31" t="s">
        <v>705</v>
      </c>
      <c r="H98" s="31" t="s">
        <v>706</v>
      </c>
      <c r="I98" s="31" t="s">
        <v>710</v>
      </c>
      <c r="J98" s="31" t="s">
        <v>365</v>
      </c>
      <c r="K98" s="31" t="s">
        <v>573</v>
      </c>
      <c r="L98" s="31" t="s">
        <v>339</v>
      </c>
      <c r="M98" s="32">
        <v>18240</v>
      </c>
      <c r="N98" s="33">
        <v>19606</v>
      </c>
      <c r="O98" s="34">
        <v>22622</v>
      </c>
      <c r="P98" s="35">
        <v>0</v>
      </c>
      <c r="Q98" s="35">
        <v>0</v>
      </c>
      <c r="R98" s="36">
        <v>21</v>
      </c>
      <c r="S98" s="32">
        <v>868.57142857142856</v>
      </c>
      <c r="T98" s="33">
        <v>933.61904761904759</v>
      </c>
      <c r="U98" s="34">
        <v>1077.2380952380952</v>
      </c>
      <c r="V98" s="35">
        <v>0</v>
      </c>
      <c r="W98" s="35">
        <v>0</v>
      </c>
      <c r="X98" s="36">
        <v>101055</v>
      </c>
      <c r="Y98" s="36">
        <v>14390</v>
      </c>
      <c r="Z98" s="36">
        <v>2476</v>
      </c>
      <c r="AA98" s="36">
        <v>7142</v>
      </c>
      <c r="AB98" s="37">
        <v>187851</v>
      </c>
      <c r="AC98" s="37">
        <v>16851</v>
      </c>
      <c r="AD98" s="37">
        <v>20831</v>
      </c>
      <c r="AE98" s="37">
        <v>7441</v>
      </c>
      <c r="AF98" s="36">
        <v>213316</v>
      </c>
      <c r="AG98" s="36">
        <v>16879</v>
      </c>
      <c r="AH98" s="36">
        <v>18096</v>
      </c>
      <c r="AI98" s="36">
        <v>6150</v>
      </c>
      <c r="AJ98" s="37">
        <v>254160</v>
      </c>
      <c r="AK98" s="37">
        <v>17189</v>
      </c>
      <c r="AL98" s="37">
        <v>0</v>
      </c>
      <c r="AM98" s="37">
        <v>0</v>
      </c>
      <c r="AN98" s="37">
        <v>56121</v>
      </c>
      <c r="AO98" s="37">
        <v>18128</v>
      </c>
      <c r="AP98" s="37">
        <v>0</v>
      </c>
      <c r="AQ98" s="37">
        <v>0</v>
      </c>
      <c r="AR98" s="37">
        <v>74863</v>
      </c>
      <c r="AS98" s="37">
        <v>18064</v>
      </c>
      <c r="AT98" s="37">
        <v>0</v>
      </c>
      <c r="AU98" s="37">
        <v>0</v>
      </c>
      <c r="AV98" s="37">
        <v>60841</v>
      </c>
      <c r="AW98" s="37">
        <v>18215</v>
      </c>
      <c r="AX98" s="37">
        <v>0</v>
      </c>
      <c r="AY98" s="37">
        <v>0</v>
      </c>
      <c r="AZ98" s="37">
        <v>78563</v>
      </c>
      <c r="BA98" s="37">
        <v>17283</v>
      </c>
      <c r="BB98" s="37">
        <v>0</v>
      </c>
      <c r="BC98" s="37">
        <v>0</v>
      </c>
      <c r="BD98" s="35">
        <v>73737</v>
      </c>
      <c r="BE98" s="35">
        <v>18782</v>
      </c>
      <c r="BF98" s="35">
        <v>0</v>
      </c>
      <c r="BG98" s="35">
        <v>0</v>
      </c>
      <c r="BH98" s="35">
        <v>77302</v>
      </c>
      <c r="BI98" s="35">
        <v>19013</v>
      </c>
      <c r="BJ98" s="35">
        <v>0</v>
      </c>
      <c r="BK98" s="35">
        <v>0</v>
      </c>
      <c r="BL98" s="35">
        <v>72099</v>
      </c>
      <c r="BM98" s="35">
        <v>19052</v>
      </c>
      <c r="BN98" s="35">
        <v>0</v>
      </c>
      <c r="BO98" s="35">
        <v>0</v>
      </c>
      <c r="BP98" s="35">
        <v>282517</v>
      </c>
      <c r="BQ98" s="35">
        <v>19087</v>
      </c>
      <c r="BR98" s="35">
        <v>0</v>
      </c>
      <c r="BS98" s="35">
        <v>0</v>
      </c>
      <c r="BT98" s="38">
        <f t="shared" si="5"/>
        <v>505655</v>
      </c>
      <c r="BU98" s="38">
        <f t="shared" si="6"/>
        <v>8235867572</v>
      </c>
      <c r="BV98" s="38">
        <f t="shared" si="7"/>
        <v>16287.523255974924</v>
      </c>
      <c r="BW98" s="38">
        <f t="shared" si="8"/>
        <v>775.59634552261537</v>
      </c>
      <c r="BX98" s="35">
        <v>94945</v>
      </c>
      <c r="BY98" s="35">
        <v>19533</v>
      </c>
      <c r="BZ98" s="35">
        <v>8</v>
      </c>
      <c r="CA98" s="35">
        <v>13435</v>
      </c>
    </row>
    <row r="99" spans="1:79">
      <c r="A99" s="29">
        <f t="shared" si="9"/>
        <v>98</v>
      </c>
      <c r="B99" s="30" t="s">
        <v>314</v>
      </c>
      <c r="C99" s="29" t="s">
        <v>314</v>
      </c>
      <c r="D99" s="31" t="s">
        <v>48</v>
      </c>
      <c r="E99" s="31" t="s">
        <v>645</v>
      </c>
      <c r="F99" s="31" t="s">
        <v>711</v>
      </c>
      <c r="G99" s="31" t="s">
        <v>712</v>
      </c>
      <c r="H99" s="31" t="s">
        <v>713</v>
      </c>
      <c r="I99" s="31" t="s">
        <v>714</v>
      </c>
      <c r="J99" s="31" t="s">
        <v>365</v>
      </c>
      <c r="K99" s="31" t="s">
        <v>371</v>
      </c>
      <c r="L99" s="31" t="s">
        <v>339</v>
      </c>
      <c r="M99" s="32">
        <v>25245</v>
      </c>
      <c r="N99" s="33">
        <v>26174</v>
      </c>
      <c r="O99" s="34">
        <v>30325</v>
      </c>
      <c r="P99" s="35">
        <v>0</v>
      </c>
      <c r="Q99" s="35">
        <v>0</v>
      </c>
      <c r="R99" s="36">
        <v>28</v>
      </c>
      <c r="S99" s="32">
        <v>901.60714285714289</v>
      </c>
      <c r="T99" s="33">
        <v>934.78571428571433</v>
      </c>
      <c r="U99" s="34">
        <v>1083.0357142857142</v>
      </c>
      <c r="V99" s="35">
        <v>0</v>
      </c>
      <c r="W99" s="35">
        <v>0</v>
      </c>
      <c r="X99" s="40"/>
      <c r="Y99" s="40"/>
      <c r="Z99" s="40"/>
      <c r="AA99" s="40"/>
      <c r="AB99" s="37">
        <v>0</v>
      </c>
      <c r="AC99" s="37">
        <v>0</v>
      </c>
      <c r="AD99" s="37">
        <v>0</v>
      </c>
      <c r="AE99" s="37">
        <v>0</v>
      </c>
      <c r="AF99" s="36">
        <v>7053</v>
      </c>
      <c r="AG99" s="36">
        <v>24574</v>
      </c>
      <c r="AH99" s="36">
        <v>0</v>
      </c>
      <c r="AI99" s="36">
        <v>0</v>
      </c>
      <c r="AJ99" s="37">
        <v>8034</v>
      </c>
      <c r="AK99" s="37">
        <v>26235</v>
      </c>
      <c r="AL99" s="37">
        <v>0</v>
      </c>
      <c r="AM99" s="37">
        <v>0</v>
      </c>
      <c r="AN99" s="37">
        <v>2129</v>
      </c>
      <c r="AO99" s="37">
        <v>26329</v>
      </c>
      <c r="AP99" s="37">
        <v>0</v>
      </c>
      <c r="AQ99" s="37">
        <v>0</v>
      </c>
      <c r="AR99" s="37">
        <v>2033</v>
      </c>
      <c r="AS99" s="37">
        <v>26344</v>
      </c>
      <c r="AT99" s="37">
        <v>0</v>
      </c>
      <c r="AU99" s="37">
        <v>0</v>
      </c>
      <c r="AV99" s="37">
        <v>2160</v>
      </c>
      <c r="AW99" s="37">
        <v>26271</v>
      </c>
      <c r="AX99" s="37">
        <v>0</v>
      </c>
      <c r="AY99" s="37">
        <v>0</v>
      </c>
      <c r="AZ99" s="37">
        <v>1456</v>
      </c>
      <c r="BA99" s="37">
        <v>26468</v>
      </c>
      <c r="BB99" s="37">
        <v>0</v>
      </c>
      <c r="BC99" s="37">
        <v>0</v>
      </c>
      <c r="BD99" s="35">
        <v>2333</v>
      </c>
      <c r="BE99" s="35">
        <v>26296</v>
      </c>
      <c r="BF99" s="35">
        <v>0</v>
      </c>
      <c r="BG99" s="35">
        <v>0</v>
      </c>
      <c r="BH99" s="35">
        <v>2428</v>
      </c>
      <c r="BI99" s="35">
        <v>26174</v>
      </c>
      <c r="BJ99" s="35">
        <v>0</v>
      </c>
      <c r="BK99" s="35">
        <v>0</v>
      </c>
      <c r="BL99" s="35">
        <v>2352</v>
      </c>
      <c r="BM99" s="35">
        <v>26269</v>
      </c>
      <c r="BN99" s="35">
        <v>0</v>
      </c>
      <c r="BO99" s="35">
        <v>0</v>
      </c>
      <c r="BP99" s="35">
        <v>8720</v>
      </c>
      <c r="BQ99" s="35">
        <v>26295</v>
      </c>
      <c r="BR99" s="35">
        <v>0</v>
      </c>
      <c r="BS99" s="35">
        <v>0</v>
      </c>
      <c r="BT99" s="38">
        <f t="shared" si="5"/>
        <v>15833</v>
      </c>
      <c r="BU99" s="38">
        <f t="shared" si="6"/>
        <v>354656189</v>
      </c>
      <c r="BV99" s="38">
        <f t="shared" si="7"/>
        <v>22399.809827575318</v>
      </c>
      <c r="BW99" s="38">
        <f t="shared" si="8"/>
        <v>799.99320812768997</v>
      </c>
      <c r="BX99" s="35">
        <v>2122</v>
      </c>
      <c r="BY99" s="35">
        <v>26258</v>
      </c>
      <c r="BZ99" s="35">
        <v>0</v>
      </c>
      <c r="CA99" s="35">
        <v>0</v>
      </c>
    </row>
    <row r="100" spans="1:79">
      <c r="A100" s="29">
        <f t="shared" si="9"/>
        <v>99</v>
      </c>
      <c r="B100" s="30" t="s">
        <v>314</v>
      </c>
      <c r="C100" s="29" t="s">
        <v>314</v>
      </c>
      <c r="D100" s="31" t="s">
        <v>48</v>
      </c>
      <c r="E100" s="31" t="s">
        <v>645</v>
      </c>
      <c r="F100" s="31" t="s">
        <v>715</v>
      </c>
      <c r="G100" s="31" t="s">
        <v>716</v>
      </c>
      <c r="H100" s="31" t="s">
        <v>717</v>
      </c>
      <c r="I100" s="31" t="s">
        <v>679</v>
      </c>
      <c r="J100" s="31" t="s">
        <v>358</v>
      </c>
      <c r="K100" s="31" t="s">
        <v>708</v>
      </c>
      <c r="L100" s="31" t="s">
        <v>339</v>
      </c>
      <c r="M100" s="32">
        <v>29704</v>
      </c>
      <c r="N100" s="33">
        <v>29704</v>
      </c>
      <c r="O100" s="34">
        <v>47500</v>
      </c>
      <c r="P100" s="35">
        <v>0</v>
      </c>
      <c r="Q100" s="35">
        <v>0</v>
      </c>
      <c r="R100" s="36">
        <v>1050</v>
      </c>
      <c r="S100" s="32">
        <v>28.289523809523811</v>
      </c>
      <c r="T100" s="33">
        <v>28.289523809523811</v>
      </c>
      <c r="U100" s="34">
        <v>45.238095238095241</v>
      </c>
      <c r="V100" s="35">
        <v>0</v>
      </c>
      <c r="W100" s="35">
        <v>0</v>
      </c>
      <c r="X100" s="42">
        <v>0</v>
      </c>
      <c r="Y100" s="42">
        <v>0</v>
      </c>
      <c r="Z100" s="42">
        <v>0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36">
        <v>0</v>
      </c>
      <c r="AG100" s="36">
        <v>0</v>
      </c>
      <c r="AH100" s="36">
        <v>18122</v>
      </c>
      <c r="AI100" s="36">
        <v>29299</v>
      </c>
      <c r="AJ100" s="42">
        <v>0</v>
      </c>
      <c r="AK100" s="42">
        <v>0</v>
      </c>
      <c r="AL100" s="42">
        <v>39280</v>
      </c>
      <c r="AM100" s="42">
        <v>28658</v>
      </c>
      <c r="AN100" s="42">
        <v>0</v>
      </c>
      <c r="AO100" s="42">
        <v>0</v>
      </c>
      <c r="AP100" s="42">
        <v>8942</v>
      </c>
      <c r="AQ100" s="42">
        <v>29290</v>
      </c>
      <c r="AR100" s="42">
        <v>23</v>
      </c>
      <c r="AS100" s="42">
        <v>39900</v>
      </c>
      <c r="AT100" s="42">
        <v>10862</v>
      </c>
      <c r="AU100" s="42">
        <v>30247</v>
      </c>
      <c r="AV100" s="42">
        <v>1</v>
      </c>
      <c r="AW100" s="42">
        <v>39655</v>
      </c>
      <c r="AX100" s="42">
        <v>11745</v>
      </c>
      <c r="AY100" s="42">
        <v>30285</v>
      </c>
      <c r="AZ100" s="42">
        <v>3</v>
      </c>
      <c r="BA100" s="42">
        <v>86986</v>
      </c>
      <c r="BB100" s="42">
        <v>12095</v>
      </c>
      <c r="BC100" s="42">
        <v>29993</v>
      </c>
      <c r="BD100" s="42">
        <v>0</v>
      </c>
      <c r="BE100" s="42">
        <v>0</v>
      </c>
      <c r="BF100" s="42">
        <v>10932</v>
      </c>
      <c r="BG100" s="42">
        <v>29597</v>
      </c>
      <c r="BH100" s="42">
        <v>0</v>
      </c>
      <c r="BI100" s="42">
        <v>0</v>
      </c>
      <c r="BJ100" s="42">
        <v>15484</v>
      </c>
      <c r="BK100" s="42">
        <v>30139</v>
      </c>
      <c r="BL100" s="42">
        <v>1</v>
      </c>
      <c r="BM100" s="42">
        <v>205800</v>
      </c>
      <c r="BN100" s="42">
        <v>18560</v>
      </c>
      <c r="BO100" s="42">
        <v>29761</v>
      </c>
      <c r="BP100" s="42">
        <v>2</v>
      </c>
      <c r="BQ100" s="42">
        <v>199910</v>
      </c>
      <c r="BR100" s="42">
        <v>59590</v>
      </c>
      <c r="BS100" s="42">
        <v>29815</v>
      </c>
      <c r="BT100" s="38">
        <f t="shared" si="5"/>
        <v>104569</v>
      </c>
      <c r="BU100" s="38">
        <f t="shared" si="6"/>
        <v>3119872310</v>
      </c>
      <c r="BV100" s="38">
        <f t="shared" si="7"/>
        <v>29835.537396360298</v>
      </c>
      <c r="BW100" s="38">
        <f t="shared" si="8"/>
        <v>28.414797520343139</v>
      </c>
      <c r="BX100" s="42">
        <v>1</v>
      </c>
      <c r="BY100" s="42">
        <v>74550</v>
      </c>
      <c r="BZ100" s="42">
        <v>13262</v>
      </c>
      <c r="CA100" s="42">
        <v>29846</v>
      </c>
    </row>
    <row r="101" spans="1:79">
      <c r="A101" s="29">
        <f t="shared" si="9"/>
        <v>100</v>
      </c>
      <c r="B101" s="30" t="s">
        <v>314</v>
      </c>
      <c r="C101" s="29" t="s">
        <v>314</v>
      </c>
      <c r="D101" s="31" t="s">
        <v>48</v>
      </c>
      <c r="E101" s="31" t="s">
        <v>645</v>
      </c>
      <c r="F101" s="31" t="s">
        <v>718</v>
      </c>
      <c r="G101" s="31" t="s">
        <v>716</v>
      </c>
      <c r="H101" s="31" t="s">
        <v>717</v>
      </c>
      <c r="I101" s="31" t="s">
        <v>679</v>
      </c>
      <c r="J101" s="31" t="s">
        <v>358</v>
      </c>
      <c r="K101" s="31" t="s">
        <v>376</v>
      </c>
      <c r="L101" s="31" t="s">
        <v>339</v>
      </c>
      <c r="M101" s="32">
        <v>863</v>
      </c>
      <c r="N101" s="33">
        <v>9839</v>
      </c>
      <c r="O101" s="34">
        <v>11880</v>
      </c>
      <c r="P101" s="35">
        <v>0</v>
      </c>
      <c r="Q101" s="35">
        <v>0</v>
      </c>
      <c r="R101" s="36">
        <v>21</v>
      </c>
      <c r="S101" s="32">
        <v>41.095238095238095</v>
      </c>
      <c r="T101" s="33">
        <v>468.52380952380952</v>
      </c>
      <c r="U101" s="34">
        <v>565.71428571428567</v>
      </c>
      <c r="V101" s="35">
        <v>0</v>
      </c>
      <c r="W101" s="35">
        <v>0</v>
      </c>
      <c r="X101" s="42">
        <v>271420</v>
      </c>
      <c r="Y101" s="42">
        <v>8164</v>
      </c>
      <c r="Z101" s="42">
        <v>6366</v>
      </c>
      <c r="AA101" s="42">
        <v>9347</v>
      </c>
      <c r="AB101" s="42">
        <v>519429</v>
      </c>
      <c r="AC101" s="42">
        <v>6724</v>
      </c>
      <c r="AD101" s="42">
        <v>27579</v>
      </c>
      <c r="AE101" s="42">
        <v>30881</v>
      </c>
      <c r="AF101" s="36">
        <v>688766</v>
      </c>
      <c r="AG101" s="36">
        <v>7397</v>
      </c>
      <c r="AH101" s="36">
        <v>163711</v>
      </c>
      <c r="AI101" s="36">
        <v>3303</v>
      </c>
      <c r="AJ101" s="37">
        <v>767075</v>
      </c>
      <c r="AK101" s="37">
        <v>8096</v>
      </c>
      <c r="AL101" s="37">
        <v>198324</v>
      </c>
      <c r="AM101" s="37">
        <v>44</v>
      </c>
      <c r="AN101" s="37">
        <v>209946</v>
      </c>
      <c r="AO101" s="37">
        <v>8417</v>
      </c>
      <c r="AP101" s="37">
        <v>78771</v>
      </c>
      <c r="AQ101" s="37">
        <v>42</v>
      </c>
      <c r="AR101" s="37">
        <v>242054</v>
      </c>
      <c r="AS101" s="37">
        <v>8594</v>
      </c>
      <c r="AT101" s="37">
        <v>17955</v>
      </c>
      <c r="AU101" s="37">
        <v>34</v>
      </c>
      <c r="AV101" s="37">
        <v>247288</v>
      </c>
      <c r="AW101" s="37">
        <v>8906</v>
      </c>
      <c r="AX101" s="37">
        <v>30198</v>
      </c>
      <c r="AY101" s="37">
        <v>36</v>
      </c>
      <c r="AZ101" s="37">
        <v>175258</v>
      </c>
      <c r="BA101" s="37">
        <v>9080</v>
      </c>
      <c r="BB101" s="37">
        <v>28287</v>
      </c>
      <c r="BC101" s="37">
        <v>37</v>
      </c>
      <c r="BD101" s="35">
        <v>257892</v>
      </c>
      <c r="BE101" s="35">
        <v>9160</v>
      </c>
      <c r="BF101" s="35">
        <v>2171</v>
      </c>
      <c r="BG101" s="35">
        <v>1018</v>
      </c>
      <c r="BH101" s="35">
        <v>262520</v>
      </c>
      <c r="BI101" s="35">
        <v>9350</v>
      </c>
      <c r="BJ101" s="35">
        <v>3031</v>
      </c>
      <c r="BK101" s="35">
        <v>1040</v>
      </c>
      <c r="BL101" s="35">
        <v>254667</v>
      </c>
      <c r="BM101" s="35">
        <v>9310</v>
      </c>
      <c r="BN101" s="35">
        <v>13582</v>
      </c>
      <c r="BO101" s="35">
        <v>937</v>
      </c>
      <c r="BP101" s="35">
        <v>964014</v>
      </c>
      <c r="BQ101" s="35">
        <v>9384</v>
      </c>
      <c r="BR101" s="35">
        <v>26102</v>
      </c>
      <c r="BS101" s="35">
        <v>935</v>
      </c>
      <c r="BT101" s="38">
        <f t="shared" si="5"/>
        <v>1783979</v>
      </c>
      <c r="BU101" s="38">
        <f t="shared" si="6"/>
        <v>13914580220</v>
      </c>
      <c r="BV101" s="38">
        <f t="shared" si="7"/>
        <v>7799.7444028208856</v>
      </c>
      <c r="BW101" s="38">
        <f t="shared" si="8"/>
        <v>371.41640013432789</v>
      </c>
      <c r="BX101" s="35">
        <v>354732</v>
      </c>
      <c r="BY101" s="35">
        <v>9904</v>
      </c>
      <c r="BZ101" s="35">
        <v>0</v>
      </c>
      <c r="CA101" s="35">
        <v>0</v>
      </c>
    </row>
    <row r="102" spans="1:79">
      <c r="A102" s="29">
        <f t="shared" si="9"/>
        <v>101</v>
      </c>
      <c r="B102" s="30" t="s">
        <v>314</v>
      </c>
      <c r="C102" s="29" t="s">
        <v>314</v>
      </c>
      <c r="D102" s="31" t="s">
        <v>48</v>
      </c>
      <c r="E102" s="31" t="s">
        <v>645</v>
      </c>
      <c r="F102" s="31" t="s">
        <v>719</v>
      </c>
      <c r="G102" s="31" t="s">
        <v>720</v>
      </c>
      <c r="H102" s="31" t="s">
        <v>721</v>
      </c>
      <c r="I102" s="31" t="s">
        <v>416</v>
      </c>
      <c r="J102" s="31" t="s">
        <v>567</v>
      </c>
      <c r="K102" s="31" t="s">
        <v>606</v>
      </c>
      <c r="L102" s="31" t="s">
        <v>591</v>
      </c>
      <c r="M102" s="32">
        <v>12138</v>
      </c>
      <c r="N102" s="33">
        <v>13973</v>
      </c>
      <c r="O102" s="34">
        <v>17386</v>
      </c>
      <c r="P102" s="42">
        <v>0</v>
      </c>
      <c r="Q102" s="42">
        <v>0</v>
      </c>
      <c r="R102" s="36">
        <v>21</v>
      </c>
      <c r="S102" s="32">
        <v>578</v>
      </c>
      <c r="T102" s="33">
        <v>665.38095238095241</v>
      </c>
      <c r="U102" s="34">
        <v>827.90476190476193</v>
      </c>
      <c r="V102" s="42">
        <v>0</v>
      </c>
      <c r="W102" s="42">
        <v>0</v>
      </c>
      <c r="X102" s="42">
        <v>150688</v>
      </c>
      <c r="Y102" s="42">
        <v>10595</v>
      </c>
      <c r="Z102" s="42">
        <v>40720</v>
      </c>
      <c r="AA102" s="42">
        <v>10034</v>
      </c>
      <c r="AB102" s="42">
        <v>150466</v>
      </c>
      <c r="AC102" s="42">
        <v>10956</v>
      </c>
      <c r="AD102" s="42">
        <v>2658</v>
      </c>
      <c r="AE102" s="42">
        <v>10353</v>
      </c>
      <c r="AF102" s="42">
        <v>112750</v>
      </c>
      <c r="AG102" s="42">
        <v>11058</v>
      </c>
      <c r="AH102" s="42">
        <v>740</v>
      </c>
      <c r="AI102" s="42">
        <v>10344</v>
      </c>
      <c r="AJ102" s="37">
        <v>169593</v>
      </c>
      <c r="AK102" s="37">
        <v>11037</v>
      </c>
      <c r="AL102" s="37">
        <v>100</v>
      </c>
      <c r="AM102" s="37">
        <v>10290</v>
      </c>
      <c r="AN102" s="37">
        <v>44201</v>
      </c>
      <c r="AO102" s="37">
        <v>11346</v>
      </c>
      <c r="AP102" s="37">
        <v>10</v>
      </c>
      <c r="AQ102" s="37">
        <v>10353</v>
      </c>
      <c r="AR102" s="42">
        <v>50585</v>
      </c>
      <c r="AS102" s="42">
        <v>11420</v>
      </c>
      <c r="AT102" s="42">
        <v>20</v>
      </c>
      <c r="AU102" s="42">
        <v>10353</v>
      </c>
      <c r="AV102" s="37">
        <v>25612</v>
      </c>
      <c r="AW102" s="37">
        <v>11998</v>
      </c>
      <c r="AX102" s="37">
        <v>9920</v>
      </c>
      <c r="AY102" s="37">
        <v>11363</v>
      </c>
      <c r="AZ102" s="42">
        <v>40619</v>
      </c>
      <c r="BA102" s="42">
        <v>11931</v>
      </c>
      <c r="BB102" s="42">
        <v>0</v>
      </c>
      <c r="BC102" s="42">
        <v>0</v>
      </c>
      <c r="BD102" s="42">
        <v>34025</v>
      </c>
      <c r="BE102" s="42">
        <v>12107</v>
      </c>
      <c r="BF102" s="42">
        <v>4520</v>
      </c>
      <c r="BG102" s="42">
        <v>11987</v>
      </c>
      <c r="BH102" s="35">
        <v>36337</v>
      </c>
      <c r="BI102" s="35">
        <v>12772</v>
      </c>
      <c r="BJ102" s="35">
        <v>200</v>
      </c>
      <c r="BK102" s="35">
        <v>12381</v>
      </c>
      <c r="BL102" s="35">
        <v>39564</v>
      </c>
      <c r="BM102" s="35">
        <v>13973</v>
      </c>
      <c r="BN102" s="35">
        <v>90</v>
      </c>
      <c r="BO102" s="35">
        <v>12138</v>
      </c>
      <c r="BP102" s="35">
        <v>109926</v>
      </c>
      <c r="BQ102" s="35">
        <v>12998</v>
      </c>
      <c r="BR102" s="35">
        <v>4810</v>
      </c>
      <c r="BS102" s="35">
        <v>12006</v>
      </c>
      <c r="BT102" s="38">
        <f t="shared" si="5"/>
        <v>229472</v>
      </c>
      <c r="BU102" s="38">
        <f t="shared" si="6"/>
        <v>2561286936</v>
      </c>
      <c r="BV102" s="38">
        <f t="shared" si="7"/>
        <v>11161.653430483893</v>
      </c>
      <c r="BW102" s="38">
        <f t="shared" si="8"/>
        <v>531.50730621351875</v>
      </c>
      <c r="BX102" s="35">
        <v>0</v>
      </c>
      <c r="BY102" s="35">
        <v>0</v>
      </c>
      <c r="BZ102" s="35">
        <v>0</v>
      </c>
      <c r="CA102" s="35">
        <v>0</v>
      </c>
    </row>
    <row r="103" spans="1:79">
      <c r="A103" s="29">
        <f t="shared" si="9"/>
        <v>102</v>
      </c>
      <c r="B103" s="30" t="s">
        <v>314</v>
      </c>
      <c r="C103" s="29" t="s">
        <v>314</v>
      </c>
      <c r="D103" s="31" t="s">
        <v>48</v>
      </c>
      <c r="E103" s="31" t="s">
        <v>645</v>
      </c>
      <c r="F103" s="31" t="s">
        <v>51</v>
      </c>
      <c r="G103" s="31" t="s">
        <v>720</v>
      </c>
      <c r="H103" s="31" t="s">
        <v>721</v>
      </c>
      <c r="I103" s="31" t="s">
        <v>416</v>
      </c>
      <c r="J103" s="31" t="s">
        <v>567</v>
      </c>
      <c r="K103" s="31" t="s">
        <v>722</v>
      </c>
      <c r="L103" s="31" t="s">
        <v>591</v>
      </c>
      <c r="M103" s="32">
        <v>9964</v>
      </c>
      <c r="N103" s="33">
        <v>15256</v>
      </c>
      <c r="O103" s="34">
        <v>17511</v>
      </c>
      <c r="P103" s="35">
        <v>0</v>
      </c>
      <c r="Q103" s="35">
        <v>0</v>
      </c>
      <c r="R103" s="36">
        <v>21</v>
      </c>
      <c r="S103" s="32">
        <v>474.47619047619048</v>
      </c>
      <c r="T103" s="33">
        <v>726.47619047619048</v>
      </c>
      <c r="U103" s="34">
        <v>833.85714285714289</v>
      </c>
      <c r="V103" s="35">
        <v>0</v>
      </c>
      <c r="W103" s="35">
        <v>0</v>
      </c>
      <c r="X103" s="40"/>
      <c r="Y103" s="40"/>
      <c r="Z103" s="40"/>
      <c r="AA103" s="40"/>
      <c r="AB103" s="41"/>
      <c r="AC103" s="41"/>
      <c r="AD103" s="41"/>
      <c r="AE103" s="41"/>
      <c r="AF103" s="40"/>
      <c r="AG103" s="40"/>
      <c r="AH103" s="40"/>
      <c r="AI103" s="40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39"/>
      <c r="BE103" s="39"/>
      <c r="BF103" s="39"/>
      <c r="BG103" s="39"/>
      <c r="BH103" s="39"/>
      <c r="BI103" s="39"/>
      <c r="BJ103" s="39"/>
      <c r="BK103" s="39"/>
      <c r="BL103" s="35">
        <v>0</v>
      </c>
      <c r="BM103" s="35">
        <v>0</v>
      </c>
      <c r="BN103" s="35">
        <v>0</v>
      </c>
      <c r="BO103" s="35">
        <v>0</v>
      </c>
      <c r="BP103" s="35">
        <v>35892</v>
      </c>
      <c r="BQ103" s="35">
        <v>15256</v>
      </c>
      <c r="BR103" s="35">
        <v>20</v>
      </c>
      <c r="BS103" s="35">
        <v>9965</v>
      </c>
      <c r="BT103" s="38">
        <f t="shared" si="5"/>
        <v>35912</v>
      </c>
      <c r="BU103" s="38">
        <f t="shared" si="6"/>
        <v>547767652</v>
      </c>
      <c r="BV103" s="38">
        <f t="shared" si="7"/>
        <v>15253.053352639787</v>
      </c>
      <c r="BW103" s="38">
        <f t="shared" si="8"/>
        <v>726.33587393522794</v>
      </c>
      <c r="BX103" s="35">
        <v>31488</v>
      </c>
      <c r="BY103" s="35">
        <v>15142</v>
      </c>
      <c r="BZ103" s="35">
        <v>370</v>
      </c>
      <c r="CA103" s="35">
        <v>12138</v>
      </c>
    </row>
    <row r="104" spans="1:79">
      <c r="A104" s="29">
        <f t="shared" si="9"/>
        <v>103</v>
      </c>
      <c r="B104" s="30" t="s">
        <v>314</v>
      </c>
      <c r="C104" s="29" t="s">
        <v>314</v>
      </c>
      <c r="D104" s="31" t="s">
        <v>48</v>
      </c>
      <c r="E104" s="31" t="s">
        <v>645</v>
      </c>
      <c r="F104" s="31" t="s">
        <v>723</v>
      </c>
      <c r="G104" s="31" t="s">
        <v>724</v>
      </c>
      <c r="H104" s="31" t="s">
        <v>725</v>
      </c>
      <c r="I104" s="31" t="s">
        <v>726</v>
      </c>
      <c r="J104" s="31" t="s">
        <v>365</v>
      </c>
      <c r="K104" s="31" t="s">
        <v>376</v>
      </c>
      <c r="L104" s="31" t="s">
        <v>727</v>
      </c>
      <c r="M104" s="32">
        <v>3214</v>
      </c>
      <c r="N104" s="33">
        <v>4226</v>
      </c>
      <c r="O104" s="34">
        <v>5760</v>
      </c>
      <c r="P104" s="35">
        <v>0</v>
      </c>
      <c r="Q104" s="35">
        <v>0</v>
      </c>
      <c r="R104" s="36">
        <v>21</v>
      </c>
      <c r="S104" s="32">
        <v>153.04761904761904</v>
      </c>
      <c r="T104" s="33">
        <v>201.23809523809524</v>
      </c>
      <c r="U104" s="34">
        <v>274.28571428571428</v>
      </c>
      <c r="V104" s="35">
        <v>0</v>
      </c>
      <c r="W104" s="35">
        <v>0</v>
      </c>
      <c r="X104" s="36">
        <v>8145</v>
      </c>
      <c r="Y104" s="36">
        <v>4304</v>
      </c>
      <c r="Z104" s="36">
        <v>0</v>
      </c>
      <c r="AA104" s="36">
        <v>0</v>
      </c>
      <c r="AB104" s="37">
        <v>7689</v>
      </c>
      <c r="AC104" s="37">
        <v>4066</v>
      </c>
      <c r="AD104" s="37">
        <v>0</v>
      </c>
      <c r="AE104" s="37">
        <v>0</v>
      </c>
      <c r="AF104" s="36">
        <v>15204</v>
      </c>
      <c r="AG104" s="36">
        <v>4226</v>
      </c>
      <c r="AH104" s="36">
        <v>0</v>
      </c>
      <c r="AI104" s="36">
        <v>0</v>
      </c>
      <c r="AJ104" s="37">
        <v>12737</v>
      </c>
      <c r="AK104" s="37">
        <v>4489</v>
      </c>
      <c r="AL104" s="37">
        <v>0</v>
      </c>
      <c r="AM104" s="37">
        <v>0</v>
      </c>
      <c r="AN104" s="37">
        <v>3566</v>
      </c>
      <c r="AO104" s="37">
        <v>4728</v>
      </c>
      <c r="AP104" s="37">
        <v>0</v>
      </c>
      <c r="AQ104" s="37">
        <v>0</v>
      </c>
      <c r="AR104" s="37">
        <v>462</v>
      </c>
      <c r="AS104" s="37">
        <v>4629</v>
      </c>
      <c r="AT104" s="37">
        <v>0</v>
      </c>
      <c r="AU104" s="37">
        <v>0</v>
      </c>
      <c r="AV104" s="37">
        <v>0</v>
      </c>
      <c r="AW104" s="37">
        <v>0</v>
      </c>
      <c r="AX104" s="37">
        <v>0</v>
      </c>
      <c r="AY104" s="37">
        <v>0</v>
      </c>
      <c r="AZ104" s="37">
        <v>0</v>
      </c>
      <c r="BA104" s="37">
        <v>0</v>
      </c>
      <c r="BB104" s="37">
        <v>0</v>
      </c>
      <c r="BC104" s="37">
        <v>0</v>
      </c>
      <c r="BD104" s="35">
        <v>0</v>
      </c>
      <c r="BE104" s="35">
        <v>0</v>
      </c>
      <c r="BF104" s="35">
        <v>0</v>
      </c>
      <c r="BG104" s="35">
        <v>0</v>
      </c>
      <c r="BH104" s="35">
        <v>0</v>
      </c>
      <c r="BI104" s="35">
        <v>0</v>
      </c>
      <c r="BJ104" s="35">
        <v>0</v>
      </c>
      <c r="BK104" s="35">
        <v>0</v>
      </c>
      <c r="BL104" s="35">
        <v>0</v>
      </c>
      <c r="BM104" s="35">
        <v>0</v>
      </c>
      <c r="BN104" s="35">
        <v>0</v>
      </c>
      <c r="BO104" s="35">
        <v>0</v>
      </c>
      <c r="BP104" s="35">
        <v>0</v>
      </c>
      <c r="BQ104" s="35">
        <v>0</v>
      </c>
      <c r="BR104" s="35">
        <v>0</v>
      </c>
      <c r="BS104" s="35">
        <v>0</v>
      </c>
      <c r="BT104" s="38">
        <f t="shared" si="5"/>
        <v>0</v>
      </c>
      <c r="BU104" s="38">
        <f t="shared" si="6"/>
        <v>0</v>
      </c>
      <c r="BV104" s="38" t="e">
        <f t="shared" si="7"/>
        <v>#DIV/0!</v>
      </c>
      <c r="BW104" s="38" t="e">
        <f t="shared" si="8"/>
        <v>#DIV/0!</v>
      </c>
      <c r="BX104" s="35">
        <v>0</v>
      </c>
      <c r="BY104" s="35">
        <v>0</v>
      </c>
      <c r="BZ104" s="35">
        <v>0</v>
      </c>
      <c r="CA104" s="35">
        <v>0</v>
      </c>
    </row>
    <row r="105" spans="1:79">
      <c r="A105" s="29">
        <f t="shared" si="9"/>
        <v>104</v>
      </c>
      <c r="B105" s="30" t="s">
        <v>314</v>
      </c>
      <c r="C105" s="29" t="s">
        <v>314</v>
      </c>
      <c r="D105" s="31" t="s">
        <v>48</v>
      </c>
      <c r="E105" s="31" t="s">
        <v>645</v>
      </c>
      <c r="F105" s="31" t="s">
        <v>728</v>
      </c>
      <c r="G105" s="31" t="s">
        <v>729</v>
      </c>
      <c r="H105" s="31" t="s">
        <v>730</v>
      </c>
      <c r="I105" s="31" t="s">
        <v>731</v>
      </c>
      <c r="J105" s="31" t="s">
        <v>358</v>
      </c>
      <c r="K105" s="31" t="s">
        <v>359</v>
      </c>
      <c r="L105" s="31" t="s">
        <v>732</v>
      </c>
      <c r="M105" s="32">
        <v>0</v>
      </c>
      <c r="N105" s="33">
        <v>0</v>
      </c>
      <c r="O105" s="34">
        <v>0</v>
      </c>
      <c r="P105" s="42">
        <v>0</v>
      </c>
      <c r="Q105" s="42">
        <v>0</v>
      </c>
      <c r="R105" s="36">
        <v>21</v>
      </c>
      <c r="S105" s="32">
        <v>0</v>
      </c>
      <c r="T105" s="33">
        <v>0</v>
      </c>
      <c r="U105" s="34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42">
        <v>0</v>
      </c>
      <c r="AH105" s="42">
        <v>0</v>
      </c>
      <c r="AI105" s="42">
        <v>0</v>
      </c>
      <c r="AJ105" s="42">
        <v>0</v>
      </c>
      <c r="AK105" s="42">
        <v>0</v>
      </c>
      <c r="AL105" s="42">
        <v>0</v>
      </c>
      <c r="AM105" s="42">
        <v>0</v>
      </c>
      <c r="AN105" s="42">
        <v>0</v>
      </c>
      <c r="AO105" s="42">
        <v>0</v>
      </c>
      <c r="AP105" s="42">
        <v>0</v>
      </c>
      <c r="AQ105" s="42">
        <v>0</v>
      </c>
      <c r="AR105" s="42">
        <v>0</v>
      </c>
      <c r="AS105" s="42">
        <v>0</v>
      </c>
      <c r="AT105" s="42">
        <v>0</v>
      </c>
      <c r="AU105" s="42">
        <v>0</v>
      </c>
      <c r="AV105" s="42">
        <v>0</v>
      </c>
      <c r="AW105" s="42">
        <v>0</v>
      </c>
      <c r="AX105" s="42">
        <v>0</v>
      </c>
      <c r="AY105" s="42">
        <v>0</v>
      </c>
      <c r="AZ105" s="42">
        <v>0</v>
      </c>
      <c r="BA105" s="42">
        <v>0</v>
      </c>
      <c r="BB105" s="42">
        <v>0</v>
      </c>
      <c r="BC105" s="42">
        <v>0</v>
      </c>
      <c r="BD105" s="42">
        <v>0</v>
      </c>
      <c r="BE105" s="42">
        <v>0</v>
      </c>
      <c r="BF105" s="42">
        <v>0</v>
      </c>
      <c r="BG105" s="42">
        <v>0</v>
      </c>
      <c r="BH105" s="42">
        <v>0</v>
      </c>
      <c r="BI105" s="42">
        <v>0</v>
      </c>
      <c r="BJ105" s="42">
        <v>0</v>
      </c>
      <c r="BK105" s="42">
        <v>0</v>
      </c>
      <c r="BL105" s="42">
        <v>0</v>
      </c>
      <c r="BM105" s="42">
        <v>0</v>
      </c>
      <c r="BN105" s="42">
        <v>0</v>
      </c>
      <c r="BO105" s="42">
        <v>0</v>
      </c>
      <c r="BP105" s="42">
        <v>0</v>
      </c>
      <c r="BQ105" s="42">
        <v>0</v>
      </c>
      <c r="BR105" s="42">
        <v>0</v>
      </c>
      <c r="BS105" s="42">
        <v>0</v>
      </c>
      <c r="BT105" s="38">
        <f t="shared" si="5"/>
        <v>0</v>
      </c>
      <c r="BU105" s="38">
        <f t="shared" si="6"/>
        <v>0</v>
      </c>
      <c r="BV105" s="38" t="e">
        <f t="shared" si="7"/>
        <v>#DIV/0!</v>
      </c>
      <c r="BW105" s="38" t="e">
        <f t="shared" si="8"/>
        <v>#DIV/0!</v>
      </c>
      <c r="BX105" s="35">
        <v>0</v>
      </c>
      <c r="BY105" s="35">
        <v>0</v>
      </c>
      <c r="BZ105" s="35">
        <v>0</v>
      </c>
      <c r="CA105" s="35">
        <v>0</v>
      </c>
    </row>
    <row r="106" spans="1:79">
      <c r="A106" s="29">
        <f t="shared" si="9"/>
        <v>105</v>
      </c>
      <c r="B106" s="30" t="s">
        <v>314</v>
      </c>
      <c r="C106" s="29" t="s">
        <v>314</v>
      </c>
      <c r="D106" s="31" t="s">
        <v>48</v>
      </c>
      <c r="E106" s="31" t="s">
        <v>645</v>
      </c>
      <c r="F106" s="31" t="s">
        <v>733</v>
      </c>
      <c r="G106" s="31" t="s">
        <v>734</v>
      </c>
      <c r="H106" s="31" t="s">
        <v>735</v>
      </c>
      <c r="I106" s="31" t="s">
        <v>736</v>
      </c>
      <c r="J106" s="31" t="s">
        <v>365</v>
      </c>
      <c r="K106" s="31" t="s">
        <v>737</v>
      </c>
      <c r="L106" s="31" t="s">
        <v>732</v>
      </c>
      <c r="M106" s="32">
        <v>0</v>
      </c>
      <c r="N106" s="33">
        <v>0</v>
      </c>
      <c r="O106" s="34">
        <v>0</v>
      </c>
      <c r="P106" s="35">
        <v>0</v>
      </c>
      <c r="Q106" s="35">
        <v>0</v>
      </c>
      <c r="R106" s="36">
        <v>21</v>
      </c>
      <c r="S106" s="32">
        <v>0</v>
      </c>
      <c r="T106" s="33">
        <v>0</v>
      </c>
      <c r="U106" s="34">
        <v>0</v>
      </c>
      <c r="V106" s="35">
        <v>0</v>
      </c>
      <c r="W106" s="35">
        <v>0</v>
      </c>
      <c r="X106" s="42">
        <v>0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42">
        <v>0</v>
      </c>
      <c r="AH106" s="42">
        <v>0</v>
      </c>
      <c r="AI106" s="42">
        <v>0</v>
      </c>
      <c r="AJ106" s="37">
        <v>0</v>
      </c>
      <c r="AK106" s="37">
        <v>0</v>
      </c>
      <c r="AL106" s="37">
        <v>0</v>
      </c>
      <c r="AM106" s="37">
        <v>0</v>
      </c>
      <c r="AN106" s="37">
        <v>0</v>
      </c>
      <c r="AO106" s="37">
        <v>0</v>
      </c>
      <c r="AP106" s="37">
        <v>0</v>
      </c>
      <c r="AQ106" s="37">
        <v>0</v>
      </c>
      <c r="AR106" s="37">
        <v>0</v>
      </c>
      <c r="AS106" s="37">
        <v>0</v>
      </c>
      <c r="AT106" s="37">
        <v>0</v>
      </c>
      <c r="AU106" s="37">
        <v>0</v>
      </c>
      <c r="AV106" s="37">
        <v>0</v>
      </c>
      <c r="AW106" s="37">
        <v>0</v>
      </c>
      <c r="AX106" s="37">
        <v>0</v>
      </c>
      <c r="AY106" s="37">
        <v>0</v>
      </c>
      <c r="AZ106" s="37">
        <v>0</v>
      </c>
      <c r="BA106" s="37">
        <v>0</v>
      </c>
      <c r="BB106" s="37">
        <v>0</v>
      </c>
      <c r="BC106" s="37">
        <v>0</v>
      </c>
      <c r="BD106" s="39"/>
      <c r="BE106" s="39"/>
      <c r="BF106" s="39"/>
      <c r="BG106" s="39"/>
      <c r="BH106" s="35">
        <v>0</v>
      </c>
      <c r="BI106" s="35">
        <v>0</v>
      </c>
      <c r="BJ106" s="35">
        <v>0</v>
      </c>
      <c r="BK106" s="35">
        <v>0</v>
      </c>
      <c r="BL106" s="35">
        <v>0</v>
      </c>
      <c r="BM106" s="35">
        <v>0</v>
      </c>
      <c r="BN106" s="35">
        <v>0</v>
      </c>
      <c r="BO106" s="35">
        <v>0</v>
      </c>
      <c r="BP106" s="35">
        <v>0</v>
      </c>
      <c r="BQ106" s="35">
        <v>0</v>
      </c>
      <c r="BR106" s="35">
        <v>0</v>
      </c>
      <c r="BS106" s="35">
        <v>0</v>
      </c>
      <c r="BT106" s="38">
        <f t="shared" si="5"/>
        <v>0</v>
      </c>
      <c r="BU106" s="38">
        <f t="shared" si="6"/>
        <v>0</v>
      </c>
      <c r="BV106" s="38" t="e">
        <f t="shared" si="7"/>
        <v>#DIV/0!</v>
      </c>
      <c r="BW106" s="38" t="e">
        <f t="shared" si="8"/>
        <v>#DIV/0!</v>
      </c>
      <c r="BX106" s="39"/>
      <c r="BY106" s="39"/>
      <c r="BZ106" s="39"/>
      <c r="CA106" s="39"/>
    </row>
    <row r="107" spans="1:79">
      <c r="A107" s="29">
        <f t="shared" si="9"/>
        <v>106</v>
      </c>
      <c r="B107" s="30" t="s">
        <v>314</v>
      </c>
      <c r="C107" s="29" t="s">
        <v>314</v>
      </c>
      <c r="D107" s="31" t="s">
        <v>48</v>
      </c>
      <c r="E107" s="31" t="s">
        <v>645</v>
      </c>
      <c r="F107" s="31" t="s">
        <v>738</v>
      </c>
      <c r="G107" s="31" t="s">
        <v>739</v>
      </c>
      <c r="H107" s="31" t="s">
        <v>740</v>
      </c>
      <c r="I107" s="31" t="s">
        <v>679</v>
      </c>
      <c r="J107" s="31" t="s">
        <v>358</v>
      </c>
      <c r="K107" s="31" t="s">
        <v>376</v>
      </c>
      <c r="L107" s="31" t="s">
        <v>388</v>
      </c>
      <c r="M107" s="32">
        <v>10080</v>
      </c>
      <c r="N107" s="33">
        <v>11187</v>
      </c>
      <c r="O107" s="34">
        <v>10272</v>
      </c>
      <c r="P107" s="35">
        <v>0</v>
      </c>
      <c r="Q107" s="35">
        <v>0</v>
      </c>
      <c r="R107" s="36">
        <v>21</v>
      </c>
      <c r="S107" s="32">
        <v>480</v>
      </c>
      <c r="T107" s="33">
        <v>532.71428571428567</v>
      </c>
      <c r="U107" s="34">
        <v>489.14285714285717</v>
      </c>
      <c r="V107" s="35">
        <v>0</v>
      </c>
      <c r="W107" s="35">
        <v>0</v>
      </c>
      <c r="X107" s="42">
        <v>79643</v>
      </c>
      <c r="Y107" s="42">
        <v>5426</v>
      </c>
      <c r="Z107" s="42">
        <v>0</v>
      </c>
      <c r="AA107" s="42">
        <v>0</v>
      </c>
      <c r="AB107" s="42">
        <v>84730</v>
      </c>
      <c r="AC107" s="42">
        <v>7871</v>
      </c>
      <c r="AD107" s="42">
        <v>5</v>
      </c>
      <c r="AE107" s="42">
        <v>2583</v>
      </c>
      <c r="AF107" s="42">
        <v>129906</v>
      </c>
      <c r="AG107" s="42">
        <v>7085</v>
      </c>
      <c r="AH107" s="42">
        <v>0</v>
      </c>
      <c r="AI107" s="42">
        <v>0</v>
      </c>
      <c r="AJ107" s="42">
        <v>144778</v>
      </c>
      <c r="AK107" s="42">
        <v>8433</v>
      </c>
      <c r="AL107" s="42">
        <v>0</v>
      </c>
      <c r="AM107" s="42">
        <v>0</v>
      </c>
      <c r="AN107" s="37">
        <v>35318</v>
      </c>
      <c r="AO107" s="37">
        <v>9052</v>
      </c>
      <c r="AP107" s="37">
        <v>0</v>
      </c>
      <c r="AQ107" s="37">
        <v>0</v>
      </c>
      <c r="AR107" s="37">
        <v>34595</v>
      </c>
      <c r="AS107" s="37">
        <v>9080</v>
      </c>
      <c r="AT107" s="37">
        <v>0</v>
      </c>
      <c r="AU107" s="37">
        <v>0</v>
      </c>
      <c r="AV107" s="37">
        <v>34292</v>
      </c>
      <c r="AW107" s="37">
        <v>9379</v>
      </c>
      <c r="AX107" s="37">
        <v>0</v>
      </c>
      <c r="AY107" s="37">
        <v>0</v>
      </c>
      <c r="AZ107" s="37">
        <v>32825</v>
      </c>
      <c r="BA107" s="37">
        <v>10166</v>
      </c>
      <c r="BB107" s="37">
        <v>0</v>
      </c>
      <c r="BC107" s="37">
        <v>0</v>
      </c>
      <c r="BD107" s="35">
        <v>34122</v>
      </c>
      <c r="BE107" s="35">
        <v>10303</v>
      </c>
      <c r="BF107" s="35">
        <v>0</v>
      </c>
      <c r="BG107" s="35">
        <v>0</v>
      </c>
      <c r="BH107" s="35">
        <v>31651</v>
      </c>
      <c r="BI107" s="35">
        <v>11186</v>
      </c>
      <c r="BJ107" s="35">
        <v>0</v>
      </c>
      <c r="BK107" s="35">
        <v>0</v>
      </c>
      <c r="BL107" s="35">
        <v>30695</v>
      </c>
      <c r="BM107" s="35">
        <v>11184</v>
      </c>
      <c r="BN107" s="35">
        <v>0</v>
      </c>
      <c r="BO107" s="35">
        <v>0</v>
      </c>
      <c r="BP107" s="35">
        <v>127617</v>
      </c>
      <c r="BQ107" s="35">
        <v>10949</v>
      </c>
      <c r="BR107" s="35">
        <v>0</v>
      </c>
      <c r="BS107" s="35">
        <v>0</v>
      </c>
      <c r="BT107" s="38">
        <f t="shared" si="5"/>
        <v>224085</v>
      </c>
      <c r="BU107" s="38">
        <f t="shared" si="6"/>
        <v>2094663924</v>
      </c>
      <c r="BV107" s="38">
        <f t="shared" si="7"/>
        <v>9347.6311399692077</v>
      </c>
      <c r="BW107" s="38">
        <f t="shared" si="8"/>
        <v>445.1252923794861</v>
      </c>
      <c r="BX107" s="35">
        <v>33342</v>
      </c>
      <c r="BY107" s="35">
        <v>11197</v>
      </c>
      <c r="BZ107" s="35">
        <v>0</v>
      </c>
      <c r="CA107" s="35">
        <v>0</v>
      </c>
    </row>
    <row r="108" spans="1:79">
      <c r="A108" s="29">
        <f t="shared" si="9"/>
        <v>107</v>
      </c>
      <c r="B108" s="30" t="s">
        <v>314</v>
      </c>
      <c r="C108" s="29" t="s">
        <v>314</v>
      </c>
      <c r="D108" s="31" t="s">
        <v>48</v>
      </c>
      <c r="E108" s="31" t="s">
        <v>645</v>
      </c>
      <c r="F108" s="31" t="s">
        <v>741</v>
      </c>
      <c r="G108" s="31" t="s">
        <v>742</v>
      </c>
      <c r="H108" s="31" t="s">
        <v>740</v>
      </c>
      <c r="I108" s="31" t="s">
        <v>679</v>
      </c>
      <c r="J108" s="31" t="s">
        <v>365</v>
      </c>
      <c r="K108" s="31" t="s">
        <v>376</v>
      </c>
      <c r="L108" s="31" t="s">
        <v>388</v>
      </c>
      <c r="M108" s="32">
        <v>5280</v>
      </c>
      <c r="N108" s="33">
        <v>5597</v>
      </c>
      <c r="O108" s="34">
        <v>10272</v>
      </c>
      <c r="P108" s="35">
        <v>0</v>
      </c>
      <c r="Q108" s="35">
        <v>0</v>
      </c>
      <c r="R108" s="36">
        <v>21</v>
      </c>
      <c r="S108" s="32">
        <v>251.42857142857142</v>
      </c>
      <c r="T108" s="33">
        <v>266.52380952380952</v>
      </c>
      <c r="U108" s="34">
        <v>489.14285714285717</v>
      </c>
      <c r="V108" s="35">
        <v>0</v>
      </c>
      <c r="W108" s="35">
        <v>0</v>
      </c>
      <c r="X108" s="42">
        <v>826500</v>
      </c>
      <c r="Y108" s="42">
        <v>3203</v>
      </c>
      <c r="Z108" s="42">
        <v>426342</v>
      </c>
      <c r="AA108" s="42">
        <v>1039</v>
      </c>
      <c r="AB108" s="42">
        <v>1213905</v>
      </c>
      <c r="AC108" s="42">
        <v>6248</v>
      </c>
      <c r="AD108" s="42">
        <v>67561</v>
      </c>
      <c r="AE108" s="42">
        <v>1380</v>
      </c>
      <c r="AF108" s="42">
        <v>523918</v>
      </c>
      <c r="AG108" s="42">
        <v>6501</v>
      </c>
      <c r="AH108" s="42">
        <v>422541</v>
      </c>
      <c r="AI108" s="42">
        <v>308</v>
      </c>
      <c r="AJ108" s="37">
        <v>55773</v>
      </c>
      <c r="AK108" s="37">
        <v>7405</v>
      </c>
      <c r="AL108" s="37">
        <v>229259</v>
      </c>
      <c r="AM108" s="37">
        <v>169</v>
      </c>
      <c r="AN108" s="37">
        <v>4032</v>
      </c>
      <c r="AO108" s="37">
        <v>231</v>
      </c>
      <c r="AP108" s="37">
        <v>0</v>
      </c>
      <c r="AQ108" s="37">
        <v>0</v>
      </c>
      <c r="AR108" s="37">
        <v>20958</v>
      </c>
      <c r="AS108" s="37">
        <v>204</v>
      </c>
      <c r="AT108" s="37">
        <v>0</v>
      </c>
      <c r="AU108" s="37">
        <v>0</v>
      </c>
      <c r="AV108" s="37">
        <v>10332</v>
      </c>
      <c r="AW108" s="37">
        <v>234</v>
      </c>
      <c r="AX108" s="37">
        <v>0</v>
      </c>
      <c r="AY108" s="37">
        <v>0</v>
      </c>
      <c r="AZ108" s="37">
        <v>9093</v>
      </c>
      <c r="BA108" s="37">
        <v>198</v>
      </c>
      <c r="BB108" s="37">
        <v>0</v>
      </c>
      <c r="BC108" s="37">
        <v>0</v>
      </c>
      <c r="BD108" s="35">
        <v>0</v>
      </c>
      <c r="BE108" s="35">
        <v>0</v>
      </c>
      <c r="BF108" s="35">
        <v>0</v>
      </c>
      <c r="BG108" s="35">
        <v>0</v>
      </c>
      <c r="BH108" s="35">
        <v>304</v>
      </c>
      <c r="BI108" s="35">
        <v>5688</v>
      </c>
      <c r="BJ108" s="35">
        <v>0</v>
      </c>
      <c r="BK108" s="35">
        <v>0</v>
      </c>
      <c r="BL108" s="35">
        <v>931</v>
      </c>
      <c r="BM108" s="35">
        <v>5785</v>
      </c>
      <c r="BN108" s="35">
        <v>0</v>
      </c>
      <c r="BO108" s="35">
        <v>0</v>
      </c>
      <c r="BP108" s="35">
        <v>1260</v>
      </c>
      <c r="BQ108" s="35">
        <v>5758</v>
      </c>
      <c r="BR108" s="35">
        <v>0</v>
      </c>
      <c r="BS108" s="35">
        <v>0</v>
      </c>
      <c r="BT108" s="38">
        <f t="shared" si="5"/>
        <v>2495</v>
      </c>
      <c r="BU108" s="38">
        <f t="shared" si="6"/>
        <v>14370067</v>
      </c>
      <c r="BV108" s="38">
        <f t="shared" si="7"/>
        <v>5759.5458917835667</v>
      </c>
      <c r="BW108" s="38">
        <f t="shared" si="8"/>
        <v>274.26409008493175</v>
      </c>
      <c r="BX108" s="35">
        <v>0</v>
      </c>
      <c r="BY108" s="35">
        <v>0</v>
      </c>
      <c r="BZ108" s="35">
        <v>0</v>
      </c>
      <c r="CA108" s="35">
        <v>0</v>
      </c>
    </row>
    <row r="109" spans="1:79">
      <c r="A109" s="29">
        <f t="shared" si="9"/>
        <v>108</v>
      </c>
      <c r="B109" s="30" t="s">
        <v>314</v>
      </c>
      <c r="C109" s="29" t="s">
        <v>314</v>
      </c>
      <c r="D109" s="31" t="s">
        <v>48</v>
      </c>
      <c r="E109" s="31" t="s">
        <v>645</v>
      </c>
      <c r="F109" s="31" t="s">
        <v>743</v>
      </c>
      <c r="G109" s="31" t="s">
        <v>739</v>
      </c>
      <c r="H109" s="31" t="s">
        <v>740</v>
      </c>
      <c r="I109" s="31" t="s">
        <v>679</v>
      </c>
      <c r="J109" s="31" t="s">
        <v>365</v>
      </c>
      <c r="K109" s="31" t="s">
        <v>376</v>
      </c>
      <c r="L109" s="31" t="s">
        <v>388</v>
      </c>
      <c r="M109" s="32">
        <v>5271</v>
      </c>
      <c r="N109" s="33">
        <v>9586</v>
      </c>
      <c r="O109" s="34">
        <v>10272</v>
      </c>
      <c r="P109" s="35">
        <v>0</v>
      </c>
      <c r="Q109" s="35">
        <v>0</v>
      </c>
      <c r="R109" s="36">
        <v>21</v>
      </c>
      <c r="S109" s="32">
        <v>251</v>
      </c>
      <c r="T109" s="33">
        <v>456.47619047619048</v>
      </c>
      <c r="U109" s="34">
        <v>489.14285714285717</v>
      </c>
      <c r="V109" s="35">
        <v>0</v>
      </c>
      <c r="W109" s="35">
        <v>0</v>
      </c>
      <c r="X109" s="40"/>
      <c r="Y109" s="40"/>
      <c r="Z109" s="40"/>
      <c r="AA109" s="40"/>
      <c r="AB109" s="37">
        <v>0</v>
      </c>
      <c r="AC109" s="37">
        <v>0</v>
      </c>
      <c r="AD109" s="37">
        <v>0</v>
      </c>
      <c r="AE109" s="37">
        <v>0</v>
      </c>
      <c r="AF109" s="36">
        <v>0</v>
      </c>
      <c r="AG109" s="36">
        <v>0</v>
      </c>
      <c r="AH109" s="36">
        <v>0</v>
      </c>
      <c r="AI109" s="36">
        <v>0</v>
      </c>
      <c r="AJ109" s="37">
        <v>220923</v>
      </c>
      <c r="AK109" s="37">
        <v>7415</v>
      </c>
      <c r="AL109" s="37">
        <v>11268</v>
      </c>
      <c r="AM109" s="37">
        <v>1346</v>
      </c>
      <c r="AN109" s="37">
        <v>72709</v>
      </c>
      <c r="AO109" s="37">
        <v>7778</v>
      </c>
      <c r="AP109" s="37">
        <v>12</v>
      </c>
      <c r="AQ109" s="37">
        <v>4678</v>
      </c>
      <c r="AR109" s="37">
        <v>97158</v>
      </c>
      <c r="AS109" s="37">
        <v>7789</v>
      </c>
      <c r="AT109" s="37">
        <v>5</v>
      </c>
      <c r="AU109" s="37">
        <v>3745</v>
      </c>
      <c r="AV109" s="37">
        <v>70204</v>
      </c>
      <c r="AW109" s="37">
        <v>8481</v>
      </c>
      <c r="AX109" s="37">
        <v>0</v>
      </c>
      <c r="AY109" s="37">
        <v>0</v>
      </c>
      <c r="AZ109" s="37">
        <v>68378</v>
      </c>
      <c r="BA109" s="37">
        <v>8715</v>
      </c>
      <c r="BB109" s="37">
        <v>1</v>
      </c>
      <c r="BC109" s="37">
        <v>4800</v>
      </c>
      <c r="BD109" s="35">
        <v>79030</v>
      </c>
      <c r="BE109" s="35">
        <v>9255</v>
      </c>
      <c r="BF109" s="35">
        <v>0</v>
      </c>
      <c r="BG109" s="35">
        <v>0</v>
      </c>
      <c r="BH109" s="35">
        <v>63294</v>
      </c>
      <c r="BI109" s="35">
        <v>9586</v>
      </c>
      <c r="BJ109" s="35">
        <v>0</v>
      </c>
      <c r="BK109" s="35">
        <v>0</v>
      </c>
      <c r="BL109" s="35">
        <v>81420</v>
      </c>
      <c r="BM109" s="35">
        <v>9591</v>
      </c>
      <c r="BN109" s="35">
        <v>13</v>
      </c>
      <c r="BO109" s="35">
        <v>5271</v>
      </c>
      <c r="BP109" s="35">
        <v>279386</v>
      </c>
      <c r="BQ109" s="35">
        <v>9494</v>
      </c>
      <c r="BR109" s="35">
        <v>22</v>
      </c>
      <c r="BS109" s="35">
        <v>5271</v>
      </c>
      <c r="BT109" s="38">
        <f t="shared" si="5"/>
        <v>503165</v>
      </c>
      <c r="BU109" s="38">
        <f t="shared" si="6"/>
        <v>4040398958</v>
      </c>
      <c r="BV109" s="38">
        <f t="shared" si="7"/>
        <v>8029.9682171852173</v>
      </c>
      <c r="BW109" s="38">
        <f t="shared" si="8"/>
        <v>382.37943891358179</v>
      </c>
      <c r="BX109" s="35">
        <v>94802</v>
      </c>
      <c r="BY109" s="35">
        <v>9594</v>
      </c>
      <c r="BZ109" s="35">
        <v>0</v>
      </c>
      <c r="CA109" s="35">
        <v>0</v>
      </c>
    </row>
    <row r="110" spans="1:79">
      <c r="A110" s="29">
        <f t="shared" si="9"/>
        <v>109</v>
      </c>
      <c r="B110" s="30" t="s">
        <v>314</v>
      </c>
      <c r="C110" s="29" t="s">
        <v>314</v>
      </c>
      <c r="D110" s="31" t="s">
        <v>48</v>
      </c>
      <c r="E110" s="31" t="s">
        <v>645</v>
      </c>
      <c r="F110" s="31" t="s">
        <v>744</v>
      </c>
      <c r="G110" s="31" t="s">
        <v>745</v>
      </c>
      <c r="H110" s="31" t="s">
        <v>746</v>
      </c>
      <c r="I110" s="31" t="s">
        <v>747</v>
      </c>
      <c r="J110" s="31" t="s">
        <v>358</v>
      </c>
      <c r="K110" s="31" t="s">
        <v>359</v>
      </c>
      <c r="L110" s="31" t="s">
        <v>388</v>
      </c>
      <c r="M110" s="32">
        <v>0</v>
      </c>
      <c r="N110" s="33">
        <v>0</v>
      </c>
      <c r="O110" s="34">
        <v>0</v>
      </c>
      <c r="P110" s="35">
        <v>0</v>
      </c>
      <c r="Q110" s="35">
        <v>0</v>
      </c>
      <c r="R110" s="36">
        <v>21</v>
      </c>
      <c r="S110" s="32">
        <v>0</v>
      </c>
      <c r="T110" s="33">
        <v>0</v>
      </c>
      <c r="U110" s="34">
        <v>0</v>
      </c>
      <c r="V110" s="35">
        <v>0</v>
      </c>
      <c r="W110" s="35">
        <v>0</v>
      </c>
      <c r="X110" s="36">
        <v>0</v>
      </c>
      <c r="Y110" s="36">
        <v>0</v>
      </c>
      <c r="Z110" s="36">
        <v>15081</v>
      </c>
      <c r="AA110" s="36">
        <v>1093</v>
      </c>
      <c r="AB110" s="37">
        <v>344537</v>
      </c>
      <c r="AC110" s="37">
        <v>6349</v>
      </c>
      <c r="AD110" s="37">
        <v>19338</v>
      </c>
      <c r="AE110" s="37">
        <v>1606</v>
      </c>
      <c r="AF110" s="36">
        <v>0</v>
      </c>
      <c r="AG110" s="36">
        <v>0</v>
      </c>
      <c r="AH110" s="36">
        <v>0</v>
      </c>
      <c r="AI110" s="36">
        <v>0</v>
      </c>
      <c r="AJ110" s="37">
        <v>0</v>
      </c>
      <c r="AK110" s="37">
        <v>0</v>
      </c>
      <c r="AL110" s="37">
        <v>0</v>
      </c>
      <c r="AM110" s="37">
        <v>0</v>
      </c>
      <c r="AN110" s="37">
        <v>0</v>
      </c>
      <c r="AO110" s="37">
        <v>0</v>
      </c>
      <c r="AP110" s="37">
        <v>0</v>
      </c>
      <c r="AQ110" s="37">
        <v>0</v>
      </c>
      <c r="AR110" s="37">
        <v>0</v>
      </c>
      <c r="AS110" s="37">
        <v>0</v>
      </c>
      <c r="AT110" s="37">
        <v>0</v>
      </c>
      <c r="AU110" s="37">
        <v>0</v>
      </c>
      <c r="AV110" s="37">
        <v>0</v>
      </c>
      <c r="AW110" s="37">
        <v>0</v>
      </c>
      <c r="AX110" s="37">
        <v>0</v>
      </c>
      <c r="AY110" s="37">
        <v>0</v>
      </c>
      <c r="AZ110" s="37">
        <v>0</v>
      </c>
      <c r="BA110" s="37">
        <v>0</v>
      </c>
      <c r="BB110" s="37">
        <v>0</v>
      </c>
      <c r="BC110" s="37">
        <v>0</v>
      </c>
      <c r="BD110" s="35">
        <v>0</v>
      </c>
      <c r="BE110" s="35">
        <v>0</v>
      </c>
      <c r="BF110" s="35">
        <v>0</v>
      </c>
      <c r="BG110" s="35">
        <v>0</v>
      </c>
      <c r="BH110" s="42">
        <v>0</v>
      </c>
      <c r="BI110" s="42">
        <v>0</v>
      </c>
      <c r="BJ110" s="42">
        <v>0</v>
      </c>
      <c r="BK110" s="42">
        <v>0</v>
      </c>
      <c r="BL110" s="35">
        <v>0</v>
      </c>
      <c r="BM110" s="35">
        <v>0</v>
      </c>
      <c r="BN110" s="35">
        <v>0</v>
      </c>
      <c r="BO110" s="35">
        <v>0</v>
      </c>
      <c r="BP110" s="35">
        <v>0</v>
      </c>
      <c r="BQ110" s="35">
        <v>0</v>
      </c>
      <c r="BR110" s="35">
        <v>0</v>
      </c>
      <c r="BS110" s="35">
        <v>0</v>
      </c>
      <c r="BT110" s="38">
        <f t="shared" si="5"/>
        <v>0</v>
      </c>
      <c r="BU110" s="38">
        <f t="shared" si="6"/>
        <v>0</v>
      </c>
      <c r="BV110" s="38" t="e">
        <f t="shared" si="7"/>
        <v>#DIV/0!</v>
      </c>
      <c r="BW110" s="38" t="e">
        <f t="shared" si="8"/>
        <v>#DIV/0!</v>
      </c>
      <c r="BX110" s="35">
        <v>0</v>
      </c>
      <c r="BY110" s="35">
        <v>0</v>
      </c>
      <c r="BZ110" s="35">
        <v>0</v>
      </c>
      <c r="CA110" s="35">
        <v>0</v>
      </c>
    </row>
    <row r="111" spans="1:79">
      <c r="A111" s="29">
        <f t="shared" si="9"/>
        <v>110</v>
      </c>
      <c r="B111" s="30" t="s">
        <v>314</v>
      </c>
      <c r="C111" s="29" t="s">
        <v>314</v>
      </c>
      <c r="D111" s="31" t="s">
        <v>748</v>
      </c>
      <c r="E111" s="31" t="s">
        <v>749</v>
      </c>
      <c r="F111" s="31" t="s">
        <v>750</v>
      </c>
      <c r="G111" s="31" t="s">
        <v>751</v>
      </c>
      <c r="H111" s="31" t="s">
        <v>752</v>
      </c>
      <c r="I111" s="31" t="s">
        <v>753</v>
      </c>
      <c r="J111" s="31" t="s">
        <v>386</v>
      </c>
      <c r="K111" s="31" t="s">
        <v>754</v>
      </c>
      <c r="L111" s="31" t="s">
        <v>623</v>
      </c>
      <c r="M111" s="32">
        <v>2593</v>
      </c>
      <c r="N111" s="33">
        <v>2593</v>
      </c>
      <c r="O111" s="34">
        <v>2593</v>
      </c>
      <c r="P111" s="35">
        <v>0</v>
      </c>
      <c r="Q111" s="35">
        <v>0</v>
      </c>
      <c r="R111" s="36">
        <v>21</v>
      </c>
      <c r="S111" s="32">
        <v>123.47619047619048</v>
      </c>
      <c r="T111" s="33">
        <v>123.47619047619048</v>
      </c>
      <c r="U111" s="34">
        <v>123.47619047619048</v>
      </c>
      <c r="V111" s="35">
        <v>0</v>
      </c>
      <c r="W111" s="35">
        <v>0</v>
      </c>
      <c r="X111" s="36">
        <v>0</v>
      </c>
      <c r="Y111" s="36">
        <v>0</v>
      </c>
      <c r="Z111" s="36">
        <v>103</v>
      </c>
      <c r="AA111" s="36">
        <v>1701</v>
      </c>
      <c r="AB111" s="37">
        <v>0</v>
      </c>
      <c r="AC111" s="37">
        <v>0</v>
      </c>
      <c r="AD111" s="37">
        <v>1</v>
      </c>
      <c r="AE111" s="37">
        <v>2593</v>
      </c>
      <c r="AF111" s="36">
        <v>0</v>
      </c>
      <c r="AG111" s="36">
        <v>0</v>
      </c>
      <c r="AH111" s="36">
        <v>0</v>
      </c>
      <c r="AI111" s="36">
        <v>0</v>
      </c>
      <c r="AJ111" s="37">
        <v>0</v>
      </c>
      <c r="AK111" s="37">
        <v>0</v>
      </c>
      <c r="AL111" s="37">
        <v>0</v>
      </c>
      <c r="AM111" s="37">
        <v>0</v>
      </c>
      <c r="AN111" s="42">
        <v>0</v>
      </c>
      <c r="AO111" s="42">
        <v>0</v>
      </c>
      <c r="AP111" s="42">
        <v>0</v>
      </c>
      <c r="AQ111" s="42">
        <v>0</v>
      </c>
      <c r="AR111" s="37">
        <v>0</v>
      </c>
      <c r="AS111" s="37">
        <v>0</v>
      </c>
      <c r="AT111" s="37">
        <v>0</v>
      </c>
      <c r="AU111" s="37">
        <v>0</v>
      </c>
      <c r="AV111" s="42">
        <v>0</v>
      </c>
      <c r="AW111" s="42">
        <v>0</v>
      </c>
      <c r="AX111" s="42">
        <v>0</v>
      </c>
      <c r="AY111" s="42">
        <v>0</v>
      </c>
      <c r="AZ111" s="42">
        <v>0</v>
      </c>
      <c r="BA111" s="42">
        <v>0</v>
      </c>
      <c r="BB111" s="42">
        <v>0</v>
      </c>
      <c r="BC111" s="42">
        <v>0</v>
      </c>
      <c r="BD111" s="42">
        <v>0</v>
      </c>
      <c r="BE111" s="42">
        <v>0</v>
      </c>
      <c r="BF111" s="42">
        <v>0</v>
      </c>
      <c r="BG111" s="42">
        <v>0</v>
      </c>
      <c r="BH111" s="42">
        <v>0</v>
      </c>
      <c r="BI111" s="42">
        <v>0</v>
      </c>
      <c r="BJ111" s="42">
        <v>0</v>
      </c>
      <c r="BK111" s="42">
        <v>0</v>
      </c>
      <c r="BL111" s="42">
        <v>0</v>
      </c>
      <c r="BM111" s="42">
        <v>0</v>
      </c>
      <c r="BN111" s="42">
        <v>0</v>
      </c>
      <c r="BO111" s="42">
        <v>0</v>
      </c>
      <c r="BP111" s="42">
        <v>0</v>
      </c>
      <c r="BQ111" s="42">
        <v>0</v>
      </c>
      <c r="BR111" s="42">
        <v>0</v>
      </c>
      <c r="BS111" s="42">
        <v>0</v>
      </c>
      <c r="BT111" s="38">
        <f t="shared" si="5"/>
        <v>0</v>
      </c>
      <c r="BU111" s="38">
        <f t="shared" si="6"/>
        <v>0</v>
      </c>
      <c r="BV111" s="38" t="e">
        <f t="shared" si="7"/>
        <v>#DIV/0!</v>
      </c>
      <c r="BW111" s="38" t="e">
        <f t="shared" si="8"/>
        <v>#DIV/0!</v>
      </c>
      <c r="BX111" s="42">
        <v>0</v>
      </c>
      <c r="BY111" s="42">
        <v>0</v>
      </c>
      <c r="BZ111" s="42">
        <v>0</v>
      </c>
      <c r="CA111" s="42">
        <v>0</v>
      </c>
    </row>
    <row r="112" spans="1:79">
      <c r="A112" s="29">
        <f t="shared" si="9"/>
        <v>111</v>
      </c>
      <c r="B112" s="30" t="s">
        <v>314</v>
      </c>
      <c r="C112" s="29" t="s">
        <v>314</v>
      </c>
      <c r="D112" s="31" t="s">
        <v>203</v>
      </c>
      <c r="E112" s="31" t="s">
        <v>755</v>
      </c>
      <c r="F112" s="31" t="s">
        <v>756</v>
      </c>
      <c r="G112" s="31" t="s">
        <v>757</v>
      </c>
      <c r="H112" s="31" t="s">
        <v>758</v>
      </c>
      <c r="I112" s="31" t="s">
        <v>616</v>
      </c>
      <c r="J112" s="31" t="s">
        <v>567</v>
      </c>
      <c r="K112" s="31" t="s">
        <v>759</v>
      </c>
      <c r="L112" s="31" t="s">
        <v>482</v>
      </c>
      <c r="M112" s="32">
        <v>12752</v>
      </c>
      <c r="N112" s="33">
        <v>12986</v>
      </c>
      <c r="O112" s="34">
        <v>17200</v>
      </c>
      <c r="P112" s="35">
        <v>0</v>
      </c>
      <c r="Q112" s="35">
        <v>0</v>
      </c>
      <c r="R112" s="36">
        <v>2</v>
      </c>
      <c r="S112" s="32">
        <v>6376</v>
      </c>
      <c r="T112" s="33">
        <v>6493</v>
      </c>
      <c r="U112" s="34">
        <v>8600</v>
      </c>
      <c r="V112" s="35">
        <v>0</v>
      </c>
      <c r="W112" s="35">
        <v>0</v>
      </c>
      <c r="X112" s="36">
        <v>44597</v>
      </c>
      <c r="Y112" s="36">
        <v>1240</v>
      </c>
      <c r="Z112" s="36">
        <v>0</v>
      </c>
      <c r="AA112" s="36">
        <v>0</v>
      </c>
      <c r="AB112" s="37">
        <v>9931</v>
      </c>
      <c r="AC112" s="37">
        <v>12860</v>
      </c>
      <c r="AD112" s="37">
        <v>0</v>
      </c>
      <c r="AE112" s="37">
        <v>0</v>
      </c>
      <c r="AF112" s="36">
        <v>240</v>
      </c>
      <c r="AG112" s="36">
        <v>12986</v>
      </c>
      <c r="AH112" s="36">
        <v>0</v>
      </c>
      <c r="AI112" s="36">
        <v>0</v>
      </c>
      <c r="AJ112" s="37">
        <v>0</v>
      </c>
      <c r="AK112" s="37">
        <v>0</v>
      </c>
      <c r="AL112" s="37">
        <v>0</v>
      </c>
      <c r="AM112" s="37">
        <v>0</v>
      </c>
      <c r="AN112" s="43"/>
      <c r="AO112" s="43"/>
      <c r="AP112" s="43"/>
      <c r="AQ112" s="43"/>
      <c r="AR112" s="42">
        <v>0</v>
      </c>
      <c r="AS112" s="42">
        <v>0</v>
      </c>
      <c r="AT112" s="42">
        <v>0</v>
      </c>
      <c r="AU112" s="42">
        <v>0</v>
      </c>
      <c r="AV112" s="42">
        <v>0</v>
      </c>
      <c r="AW112" s="42">
        <v>0</v>
      </c>
      <c r="AX112" s="42">
        <v>0</v>
      </c>
      <c r="AY112" s="42">
        <v>0</v>
      </c>
      <c r="AZ112" s="43"/>
      <c r="BA112" s="43"/>
      <c r="BB112" s="43"/>
      <c r="BC112" s="43"/>
      <c r="BD112" s="42">
        <v>0</v>
      </c>
      <c r="BE112" s="42">
        <v>0</v>
      </c>
      <c r="BF112" s="42">
        <v>0</v>
      </c>
      <c r="BG112" s="42">
        <v>0</v>
      </c>
      <c r="BH112" s="42">
        <v>0</v>
      </c>
      <c r="BI112" s="42">
        <v>0</v>
      </c>
      <c r="BJ112" s="42">
        <v>0</v>
      </c>
      <c r="BK112" s="42">
        <v>0</v>
      </c>
      <c r="BL112" s="42">
        <v>0</v>
      </c>
      <c r="BM112" s="42">
        <v>0</v>
      </c>
      <c r="BN112" s="42">
        <v>0</v>
      </c>
      <c r="BO112" s="42">
        <v>0</v>
      </c>
      <c r="BP112" s="42">
        <v>0</v>
      </c>
      <c r="BQ112" s="42">
        <v>0</v>
      </c>
      <c r="BR112" s="42">
        <v>0</v>
      </c>
      <c r="BS112" s="42">
        <v>0</v>
      </c>
      <c r="BT112" s="38">
        <f t="shared" si="5"/>
        <v>0</v>
      </c>
      <c r="BU112" s="38">
        <f t="shared" si="6"/>
        <v>0</v>
      </c>
      <c r="BV112" s="38" t="e">
        <f t="shared" si="7"/>
        <v>#DIV/0!</v>
      </c>
      <c r="BW112" s="38" t="e">
        <f t="shared" si="8"/>
        <v>#DIV/0!</v>
      </c>
      <c r="BX112" s="35">
        <v>0</v>
      </c>
      <c r="BY112" s="35">
        <v>0</v>
      </c>
      <c r="BZ112" s="35">
        <v>0</v>
      </c>
      <c r="CA112" s="35">
        <v>0</v>
      </c>
    </row>
    <row r="113" spans="1:79">
      <c r="A113" s="29">
        <f t="shared" si="9"/>
        <v>112</v>
      </c>
      <c r="B113" s="30" t="s">
        <v>314</v>
      </c>
      <c r="C113" s="29" t="s">
        <v>314</v>
      </c>
      <c r="D113" s="31" t="s">
        <v>203</v>
      </c>
      <c r="E113" s="31" t="s">
        <v>755</v>
      </c>
      <c r="F113" s="31" t="s">
        <v>760</v>
      </c>
      <c r="G113" s="31" t="s">
        <v>761</v>
      </c>
      <c r="H113" s="31" t="s">
        <v>758</v>
      </c>
      <c r="I113" s="31" t="s">
        <v>616</v>
      </c>
      <c r="J113" s="31" t="s">
        <v>567</v>
      </c>
      <c r="K113" s="31" t="s">
        <v>759</v>
      </c>
      <c r="L113" s="31" t="s">
        <v>482</v>
      </c>
      <c r="M113" s="32">
        <v>5634</v>
      </c>
      <c r="N113" s="33">
        <v>5634</v>
      </c>
      <c r="O113" s="34">
        <v>5634</v>
      </c>
      <c r="P113" s="35">
        <v>0</v>
      </c>
      <c r="Q113" s="35">
        <v>0</v>
      </c>
      <c r="R113" s="36">
        <v>2</v>
      </c>
      <c r="S113" s="32">
        <v>2817</v>
      </c>
      <c r="T113" s="33">
        <v>2817</v>
      </c>
      <c r="U113" s="34">
        <v>2817</v>
      </c>
      <c r="V113" s="35">
        <v>0</v>
      </c>
      <c r="W113" s="35">
        <v>0</v>
      </c>
      <c r="X113" s="42">
        <v>0</v>
      </c>
      <c r="Y113" s="42">
        <v>0</v>
      </c>
      <c r="Z113" s="42">
        <v>142</v>
      </c>
      <c r="AA113" s="42">
        <v>11400</v>
      </c>
      <c r="AB113" s="42">
        <v>0</v>
      </c>
      <c r="AC113" s="42">
        <v>0</v>
      </c>
      <c r="AD113" s="42">
        <v>21</v>
      </c>
      <c r="AE113" s="42">
        <v>5513</v>
      </c>
      <c r="AF113" s="42">
        <v>0</v>
      </c>
      <c r="AG113" s="42">
        <v>0</v>
      </c>
      <c r="AH113" s="42">
        <v>3</v>
      </c>
      <c r="AI113" s="42">
        <v>5634</v>
      </c>
      <c r="AJ113" s="37">
        <v>0</v>
      </c>
      <c r="AK113" s="37">
        <v>0</v>
      </c>
      <c r="AL113" s="37">
        <v>0</v>
      </c>
      <c r="AM113" s="37">
        <v>0</v>
      </c>
      <c r="AN113" s="41"/>
      <c r="AO113" s="41"/>
      <c r="AP113" s="41"/>
      <c r="AQ113" s="41"/>
      <c r="AR113" s="41"/>
      <c r="AS113" s="41"/>
      <c r="AT113" s="41"/>
      <c r="AU113" s="41"/>
      <c r="AV113" s="37">
        <v>0</v>
      </c>
      <c r="AW113" s="37">
        <v>0</v>
      </c>
      <c r="AX113" s="37">
        <v>0</v>
      </c>
      <c r="AY113" s="37">
        <v>0</v>
      </c>
      <c r="AZ113" s="41"/>
      <c r="BA113" s="41"/>
      <c r="BB113" s="41"/>
      <c r="BC113" s="41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8">
        <f t="shared" si="5"/>
        <v>0</v>
      </c>
      <c r="BU113" s="38">
        <f t="shared" si="6"/>
        <v>0</v>
      </c>
      <c r="BV113" s="38" t="e">
        <f t="shared" si="7"/>
        <v>#DIV/0!</v>
      </c>
      <c r="BW113" s="38" t="e">
        <f t="shared" si="8"/>
        <v>#DIV/0!</v>
      </c>
      <c r="BX113" s="39"/>
      <c r="BY113" s="39"/>
      <c r="BZ113" s="39"/>
      <c r="CA113" s="39"/>
    </row>
    <row r="114" spans="1:79">
      <c r="A114" s="29">
        <f t="shared" si="9"/>
        <v>113</v>
      </c>
      <c r="B114" s="30" t="s">
        <v>314</v>
      </c>
      <c r="C114" s="29" t="s">
        <v>314</v>
      </c>
      <c r="D114" s="31" t="s">
        <v>203</v>
      </c>
      <c r="E114" s="31" t="s">
        <v>755</v>
      </c>
      <c r="F114" s="31" t="s">
        <v>762</v>
      </c>
      <c r="G114" s="31" t="s">
        <v>763</v>
      </c>
      <c r="H114" s="31" t="s">
        <v>764</v>
      </c>
      <c r="I114" s="31" t="s">
        <v>616</v>
      </c>
      <c r="J114" s="31" t="s">
        <v>365</v>
      </c>
      <c r="K114" s="31" t="s">
        <v>622</v>
      </c>
      <c r="L114" s="31" t="s">
        <v>501</v>
      </c>
      <c r="M114" s="32">
        <v>0</v>
      </c>
      <c r="N114" s="33">
        <v>0</v>
      </c>
      <c r="O114" s="34">
        <v>0</v>
      </c>
      <c r="P114" s="35">
        <v>0</v>
      </c>
      <c r="Q114" s="35">
        <v>0</v>
      </c>
      <c r="R114" s="36">
        <v>2</v>
      </c>
      <c r="S114" s="32">
        <v>0</v>
      </c>
      <c r="T114" s="33">
        <v>0</v>
      </c>
      <c r="U114" s="34">
        <v>0</v>
      </c>
      <c r="V114" s="35">
        <v>0</v>
      </c>
      <c r="W114" s="35">
        <v>0</v>
      </c>
      <c r="X114" s="36">
        <v>0</v>
      </c>
      <c r="Y114" s="36">
        <v>0</v>
      </c>
      <c r="Z114" s="36">
        <v>0</v>
      </c>
      <c r="AA114" s="36">
        <v>0</v>
      </c>
      <c r="AB114" s="37">
        <v>0</v>
      </c>
      <c r="AC114" s="37">
        <v>0</v>
      </c>
      <c r="AD114" s="37">
        <v>0</v>
      </c>
      <c r="AE114" s="37">
        <v>0</v>
      </c>
      <c r="AF114" s="36">
        <v>0</v>
      </c>
      <c r="AG114" s="36">
        <v>0</v>
      </c>
      <c r="AH114" s="36">
        <v>0</v>
      </c>
      <c r="AI114" s="36">
        <v>0</v>
      </c>
      <c r="AJ114" s="37">
        <v>0</v>
      </c>
      <c r="AK114" s="37">
        <v>0</v>
      </c>
      <c r="AL114" s="37">
        <v>0</v>
      </c>
      <c r="AM114" s="37">
        <v>0</v>
      </c>
      <c r="AN114" s="41"/>
      <c r="AO114" s="41"/>
      <c r="AP114" s="41"/>
      <c r="AQ114" s="41"/>
      <c r="AR114" s="41"/>
      <c r="AS114" s="41"/>
      <c r="AT114" s="41"/>
      <c r="AU114" s="41"/>
      <c r="AV114" s="37">
        <v>0</v>
      </c>
      <c r="AW114" s="37">
        <v>0</v>
      </c>
      <c r="AX114" s="37">
        <v>0</v>
      </c>
      <c r="AY114" s="37">
        <v>0</v>
      </c>
      <c r="AZ114" s="41"/>
      <c r="BA114" s="41"/>
      <c r="BB114" s="41"/>
      <c r="BC114" s="41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8">
        <f t="shared" si="5"/>
        <v>0</v>
      </c>
      <c r="BU114" s="38">
        <f t="shared" si="6"/>
        <v>0</v>
      </c>
      <c r="BV114" s="38" t="e">
        <f t="shared" si="7"/>
        <v>#DIV/0!</v>
      </c>
      <c r="BW114" s="38" t="e">
        <f t="shared" si="8"/>
        <v>#DIV/0!</v>
      </c>
      <c r="BX114" s="39"/>
      <c r="BY114" s="39"/>
      <c r="BZ114" s="39"/>
      <c r="CA114" s="39"/>
    </row>
    <row r="115" spans="1:79">
      <c r="A115" s="29">
        <f t="shared" si="9"/>
        <v>114</v>
      </c>
      <c r="B115" s="30" t="s">
        <v>314</v>
      </c>
      <c r="C115" s="29" t="s">
        <v>314</v>
      </c>
      <c r="D115" s="31" t="s">
        <v>203</v>
      </c>
      <c r="E115" s="31" t="s">
        <v>755</v>
      </c>
      <c r="F115" s="31" t="s">
        <v>765</v>
      </c>
      <c r="G115" s="31" t="s">
        <v>766</v>
      </c>
      <c r="H115" s="31" t="s">
        <v>767</v>
      </c>
      <c r="I115" s="31" t="s">
        <v>621</v>
      </c>
      <c r="J115" s="31" t="s">
        <v>365</v>
      </c>
      <c r="K115" s="31" t="s">
        <v>768</v>
      </c>
      <c r="L115" s="31" t="s">
        <v>339</v>
      </c>
      <c r="M115" s="32">
        <v>0</v>
      </c>
      <c r="N115" s="33">
        <v>0</v>
      </c>
      <c r="O115" s="34">
        <v>0</v>
      </c>
      <c r="P115" s="35">
        <v>0</v>
      </c>
      <c r="Q115" s="35">
        <v>0</v>
      </c>
      <c r="R115" s="36">
        <v>40</v>
      </c>
      <c r="S115" s="32">
        <v>0</v>
      </c>
      <c r="T115" s="33">
        <v>0</v>
      </c>
      <c r="U115" s="34">
        <v>0</v>
      </c>
      <c r="V115" s="35">
        <v>0</v>
      </c>
      <c r="W115" s="35">
        <v>0</v>
      </c>
      <c r="X115" s="36">
        <v>0</v>
      </c>
      <c r="Y115" s="36">
        <v>0</v>
      </c>
      <c r="Z115" s="36">
        <v>0</v>
      </c>
      <c r="AA115" s="36">
        <v>0</v>
      </c>
      <c r="AB115" s="37">
        <v>0</v>
      </c>
      <c r="AC115" s="37">
        <v>0</v>
      </c>
      <c r="AD115" s="37">
        <v>0</v>
      </c>
      <c r="AE115" s="37">
        <v>0</v>
      </c>
      <c r="AF115" s="36">
        <v>0</v>
      </c>
      <c r="AG115" s="36">
        <v>0</v>
      </c>
      <c r="AH115" s="36">
        <v>682</v>
      </c>
      <c r="AI115" s="36">
        <v>91212</v>
      </c>
      <c r="AJ115" s="37">
        <v>0</v>
      </c>
      <c r="AK115" s="37">
        <v>0</v>
      </c>
      <c r="AL115" s="37">
        <v>82</v>
      </c>
      <c r="AM115" s="37">
        <v>104672</v>
      </c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7">
        <v>0</v>
      </c>
      <c r="AY115" s="37">
        <v>0</v>
      </c>
      <c r="AZ115" s="37">
        <v>0</v>
      </c>
      <c r="BA115" s="37">
        <v>0</v>
      </c>
      <c r="BB115" s="37">
        <v>0</v>
      </c>
      <c r="BC115" s="37">
        <v>0</v>
      </c>
      <c r="BD115" s="35">
        <v>0</v>
      </c>
      <c r="BE115" s="35">
        <v>0</v>
      </c>
      <c r="BF115" s="35">
        <v>0</v>
      </c>
      <c r="BG115" s="35">
        <v>0</v>
      </c>
      <c r="BH115" s="35">
        <v>0</v>
      </c>
      <c r="BI115" s="35">
        <v>0</v>
      </c>
      <c r="BJ115" s="35">
        <v>0</v>
      </c>
      <c r="BK115" s="35">
        <v>0</v>
      </c>
      <c r="BL115" s="35">
        <v>0</v>
      </c>
      <c r="BM115" s="35">
        <v>0</v>
      </c>
      <c r="BN115" s="35">
        <v>0</v>
      </c>
      <c r="BO115" s="35">
        <v>0</v>
      </c>
      <c r="BP115" s="35">
        <v>0</v>
      </c>
      <c r="BQ115" s="35">
        <v>0</v>
      </c>
      <c r="BR115" s="35">
        <v>0</v>
      </c>
      <c r="BS115" s="35">
        <v>0</v>
      </c>
      <c r="BT115" s="38">
        <f t="shared" si="5"/>
        <v>0</v>
      </c>
      <c r="BU115" s="38">
        <f t="shared" si="6"/>
        <v>0</v>
      </c>
      <c r="BV115" s="38" t="e">
        <f t="shared" si="7"/>
        <v>#DIV/0!</v>
      </c>
      <c r="BW115" s="38" t="e">
        <f t="shared" si="8"/>
        <v>#DIV/0!</v>
      </c>
      <c r="BX115" s="35">
        <v>0</v>
      </c>
      <c r="BY115" s="35">
        <v>0</v>
      </c>
      <c r="BZ115" s="35">
        <v>0</v>
      </c>
      <c r="CA115" s="35">
        <v>0</v>
      </c>
    </row>
    <row r="116" spans="1:79">
      <c r="A116" s="29">
        <f t="shared" si="9"/>
        <v>115</v>
      </c>
      <c r="B116" s="30" t="s">
        <v>314</v>
      </c>
      <c r="C116" s="29" t="s">
        <v>314</v>
      </c>
      <c r="D116" s="31" t="s">
        <v>203</v>
      </c>
      <c r="E116" s="31" t="s">
        <v>755</v>
      </c>
      <c r="F116" s="31" t="s">
        <v>769</v>
      </c>
      <c r="G116" s="31" t="s">
        <v>770</v>
      </c>
      <c r="H116" s="31" t="s">
        <v>767</v>
      </c>
      <c r="I116" s="31" t="s">
        <v>621</v>
      </c>
      <c r="J116" s="31" t="s">
        <v>365</v>
      </c>
      <c r="K116" s="31" t="s">
        <v>771</v>
      </c>
      <c r="L116" s="31" t="s">
        <v>339</v>
      </c>
      <c r="M116" s="32">
        <v>6400</v>
      </c>
      <c r="N116" s="33">
        <v>14789</v>
      </c>
      <c r="O116" s="34">
        <v>17410</v>
      </c>
      <c r="P116" s="35">
        <v>0</v>
      </c>
      <c r="Q116" s="35">
        <v>0</v>
      </c>
      <c r="R116" s="36">
        <v>2</v>
      </c>
      <c r="S116" s="32">
        <v>3200</v>
      </c>
      <c r="T116" s="33">
        <v>7394.5</v>
      </c>
      <c r="U116" s="34">
        <v>8705</v>
      </c>
      <c r="V116" s="35">
        <v>0</v>
      </c>
      <c r="W116" s="35">
        <v>0</v>
      </c>
      <c r="X116" s="42">
        <v>1018188</v>
      </c>
      <c r="Y116" s="42">
        <v>13050</v>
      </c>
      <c r="Z116" s="42">
        <v>4708</v>
      </c>
      <c r="AA116" s="42">
        <v>13601</v>
      </c>
      <c r="AB116" s="42">
        <v>617229</v>
      </c>
      <c r="AC116" s="42">
        <v>14367</v>
      </c>
      <c r="AD116" s="42">
        <v>181971</v>
      </c>
      <c r="AE116" s="42">
        <v>12383</v>
      </c>
      <c r="AF116" s="42">
        <v>1377792</v>
      </c>
      <c r="AG116" s="42">
        <v>13493</v>
      </c>
      <c r="AH116" s="42">
        <v>2670</v>
      </c>
      <c r="AI116" s="42">
        <v>4626</v>
      </c>
      <c r="AJ116" s="37">
        <v>1085339</v>
      </c>
      <c r="AK116" s="37">
        <v>13393</v>
      </c>
      <c r="AL116" s="37">
        <v>8</v>
      </c>
      <c r="AM116" s="37">
        <v>3849</v>
      </c>
      <c r="AN116" s="37">
        <v>232389</v>
      </c>
      <c r="AO116" s="37">
        <v>14628</v>
      </c>
      <c r="AP116" s="37">
        <v>0</v>
      </c>
      <c r="AQ116" s="37">
        <v>0</v>
      </c>
      <c r="AR116" s="37">
        <v>226834</v>
      </c>
      <c r="AS116" s="37">
        <v>13924</v>
      </c>
      <c r="AT116" s="37">
        <v>0</v>
      </c>
      <c r="AU116" s="37">
        <v>0</v>
      </c>
      <c r="AV116" s="37">
        <v>197246</v>
      </c>
      <c r="AW116" s="37">
        <v>14653</v>
      </c>
      <c r="AX116" s="37">
        <v>0</v>
      </c>
      <c r="AY116" s="37">
        <v>0</v>
      </c>
      <c r="AZ116" s="37">
        <v>155841</v>
      </c>
      <c r="BA116" s="37">
        <v>14936</v>
      </c>
      <c r="BB116" s="37">
        <v>3</v>
      </c>
      <c r="BC116" s="37">
        <v>1740</v>
      </c>
      <c r="BD116" s="35">
        <v>206751</v>
      </c>
      <c r="BE116" s="35">
        <v>14432</v>
      </c>
      <c r="BF116" s="35">
        <v>0</v>
      </c>
      <c r="BG116" s="35">
        <v>0</v>
      </c>
      <c r="BH116" s="35">
        <v>186472</v>
      </c>
      <c r="BI116" s="35">
        <v>14795</v>
      </c>
      <c r="BJ116" s="35">
        <v>0</v>
      </c>
      <c r="BK116" s="35">
        <v>0</v>
      </c>
      <c r="BL116" s="35">
        <v>200885</v>
      </c>
      <c r="BM116" s="35">
        <v>14392</v>
      </c>
      <c r="BN116" s="35">
        <v>0</v>
      </c>
      <c r="BO116" s="35">
        <v>0</v>
      </c>
      <c r="BP116" s="35">
        <v>779029</v>
      </c>
      <c r="BQ116" s="35">
        <v>14593</v>
      </c>
      <c r="BR116" s="35">
        <v>0</v>
      </c>
      <c r="BS116" s="35">
        <v>0</v>
      </c>
      <c r="BT116" s="38">
        <f t="shared" si="5"/>
        <v>1373137</v>
      </c>
      <c r="BU116" s="38">
        <f t="shared" si="6"/>
        <v>17018581540</v>
      </c>
      <c r="BV116" s="38">
        <f t="shared" si="7"/>
        <v>12393.942876785055</v>
      </c>
      <c r="BW116" s="38">
        <f t="shared" si="8"/>
        <v>6196.9714383925275</v>
      </c>
      <c r="BX116" s="35">
        <v>197806</v>
      </c>
      <c r="BY116" s="35">
        <v>14544</v>
      </c>
      <c r="BZ116" s="35">
        <v>0</v>
      </c>
      <c r="CA116" s="35">
        <v>0</v>
      </c>
    </row>
    <row r="117" spans="1:79">
      <c r="A117" s="29">
        <f t="shared" si="9"/>
        <v>116</v>
      </c>
      <c r="B117" s="30" t="s">
        <v>314</v>
      </c>
      <c r="C117" s="29" t="s">
        <v>314</v>
      </c>
      <c r="D117" s="31" t="s">
        <v>203</v>
      </c>
      <c r="E117" s="31" t="s">
        <v>755</v>
      </c>
      <c r="F117" s="31" t="s">
        <v>772</v>
      </c>
      <c r="G117" s="31" t="s">
        <v>770</v>
      </c>
      <c r="H117" s="31" t="s">
        <v>767</v>
      </c>
      <c r="I117" s="31" t="s">
        <v>621</v>
      </c>
      <c r="J117" s="31" t="s">
        <v>365</v>
      </c>
      <c r="K117" s="31" t="s">
        <v>773</v>
      </c>
      <c r="L117" s="31" t="s">
        <v>339</v>
      </c>
      <c r="M117" s="32">
        <v>96000</v>
      </c>
      <c r="N117" s="33">
        <v>102164</v>
      </c>
      <c r="O117" s="34">
        <v>164000</v>
      </c>
      <c r="P117" s="35">
        <v>0</v>
      </c>
      <c r="Q117" s="35">
        <v>0</v>
      </c>
      <c r="R117" s="36">
        <v>20</v>
      </c>
      <c r="S117" s="32">
        <v>4800</v>
      </c>
      <c r="T117" s="33">
        <v>5108.2</v>
      </c>
      <c r="U117" s="34">
        <v>8200</v>
      </c>
      <c r="V117" s="35">
        <v>0</v>
      </c>
      <c r="W117" s="35">
        <v>0</v>
      </c>
      <c r="X117" s="40"/>
      <c r="Y117" s="40"/>
      <c r="Z117" s="40"/>
      <c r="AA117" s="40"/>
      <c r="AB117" s="41"/>
      <c r="AC117" s="41"/>
      <c r="AD117" s="41"/>
      <c r="AE117" s="41"/>
      <c r="AF117" s="40"/>
      <c r="AG117" s="40"/>
      <c r="AH117" s="40"/>
      <c r="AI117" s="40"/>
      <c r="AJ117" s="37">
        <v>0</v>
      </c>
      <c r="AK117" s="37">
        <v>0</v>
      </c>
      <c r="AL117" s="37">
        <v>316</v>
      </c>
      <c r="AM117" s="37">
        <v>93397</v>
      </c>
      <c r="AN117" s="37">
        <v>0</v>
      </c>
      <c r="AO117" s="37">
        <v>0</v>
      </c>
      <c r="AP117" s="37">
        <v>38</v>
      </c>
      <c r="AQ117" s="37">
        <v>99299</v>
      </c>
      <c r="AR117" s="37">
        <v>0</v>
      </c>
      <c r="AS117" s="37">
        <v>0</v>
      </c>
      <c r="AT117" s="37">
        <v>103</v>
      </c>
      <c r="AU117" s="37">
        <v>102215</v>
      </c>
      <c r="AV117" s="37">
        <v>0</v>
      </c>
      <c r="AW117" s="37">
        <v>0</v>
      </c>
      <c r="AX117" s="37">
        <v>66</v>
      </c>
      <c r="AY117" s="37">
        <v>102228</v>
      </c>
      <c r="AZ117" s="37">
        <v>0</v>
      </c>
      <c r="BA117" s="37">
        <v>0</v>
      </c>
      <c r="BB117" s="37">
        <v>92</v>
      </c>
      <c r="BC117" s="37">
        <v>101590</v>
      </c>
      <c r="BD117" s="35">
        <v>0</v>
      </c>
      <c r="BE117" s="35">
        <v>0</v>
      </c>
      <c r="BF117" s="35">
        <v>75</v>
      </c>
      <c r="BG117" s="35">
        <v>103236</v>
      </c>
      <c r="BH117" s="35">
        <v>0</v>
      </c>
      <c r="BI117" s="35">
        <v>0</v>
      </c>
      <c r="BJ117" s="35">
        <v>124</v>
      </c>
      <c r="BK117" s="35">
        <v>102772</v>
      </c>
      <c r="BL117" s="35">
        <v>0</v>
      </c>
      <c r="BM117" s="35">
        <v>0</v>
      </c>
      <c r="BN117" s="35">
        <v>100</v>
      </c>
      <c r="BO117" s="35">
        <v>93686</v>
      </c>
      <c r="BP117" s="35">
        <v>0</v>
      </c>
      <c r="BQ117" s="35">
        <v>0</v>
      </c>
      <c r="BR117" s="35">
        <v>366</v>
      </c>
      <c r="BS117" s="35">
        <v>100273</v>
      </c>
      <c r="BT117" s="38">
        <f t="shared" si="5"/>
        <v>665</v>
      </c>
      <c r="BU117" s="38">
        <f t="shared" si="6"/>
        <v>66554946</v>
      </c>
      <c r="BV117" s="38">
        <f t="shared" si="7"/>
        <v>100082.62556390978</v>
      </c>
      <c r="BW117" s="38">
        <f t="shared" si="8"/>
        <v>5004.1312781954894</v>
      </c>
      <c r="BX117" s="35">
        <v>0</v>
      </c>
      <c r="BY117" s="35">
        <v>0</v>
      </c>
      <c r="BZ117" s="35">
        <v>89</v>
      </c>
      <c r="CA117" s="35">
        <v>86150</v>
      </c>
    </row>
    <row r="118" spans="1:79">
      <c r="A118" s="29">
        <f t="shared" si="9"/>
        <v>117</v>
      </c>
      <c r="B118" s="30" t="s">
        <v>314</v>
      </c>
      <c r="C118" s="29" t="s">
        <v>314</v>
      </c>
      <c r="D118" s="31" t="s">
        <v>203</v>
      </c>
      <c r="E118" s="31" t="s">
        <v>755</v>
      </c>
      <c r="F118" s="31" t="s">
        <v>774</v>
      </c>
      <c r="G118" s="31" t="s">
        <v>770</v>
      </c>
      <c r="H118" s="31" t="s">
        <v>767</v>
      </c>
      <c r="I118" s="31" t="s">
        <v>621</v>
      </c>
      <c r="J118" s="31" t="s">
        <v>365</v>
      </c>
      <c r="K118" s="31" t="s">
        <v>775</v>
      </c>
      <c r="L118" s="31" t="s">
        <v>339</v>
      </c>
      <c r="M118" s="32">
        <v>20114</v>
      </c>
      <c r="N118" s="33">
        <v>53099</v>
      </c>
      <c r="O118" s="34">
        <v>54960</v>
      </c>
      <c r="P118" s="35">
        <v>0</v>
      </c>
      <c r="Q118" s="35">
        <v>0</v>
      </c>
      <c r="R118" s="36">
        <v>8</v>
      </c>
      <c r="S118" s="32">
        <v>2514.25</v>
      </c>
      <c r="T118" s="33">
        <v>6637.375</v>
      </c>
      <c r="U118" s="34">
        <v>6870</v>
      </c>
      <c r="V118" s="35">
        <v>0</v>
      </c>
      <c r="W118" s="35">
        <v>0</v>
      </c>
      <c r="X118" s="40"/>
      <c r="Y118" s="40"/>
      <c r="Z118" s="40"/>
      <c r="AA118" s="40"/>
      <c r="AB118" s="41"/>
      <c r="AC118" s="41"/>
      <c r="AD118" s="41"/>
      <c r="AE118" s="41"/>
      <c r="AF118" s="40"/>
      <c r="AG118" s="40"/>
      <c r="AH118" s="40"/>
      <c r="AI118" s="40"/>
      <c r="AJ118" s="37">
        <v>0</v>
      </c>
      <c r="AK118" s="37">
        <v>0</v>
      </c>
      <c r="AL118" s="37">
        <v>0</v>
      </c>
      <c r="AM118" s="37">
        <v>0</v>
      </c>
      <c r="AN118" s="37">
        <v>8329</v>
      </c>
      <c r="AO118" s="37">
        <v>54960</v>
      </c>
      <c r="AP118" s="37">
        <v>0</v>
      </c>
      <c r="AQ118" s="37">
        <v>0</v>
      </c>
      <c r="AR118" s="37">
        <v>7583</v>
      </c>
      <c r="AS118" s="37">
        <v>54783</v>
      </c>
      <c r="AT118" s="37">
        <v>0</v>
      </c>
      <c r="AU118" s="37">
        <v>0</v>
      </c>
      <c r="AV118" s="37">
        <v>3979</v>
      </c>
      <c r="AW118" s="37">
        <v>54717</v>
      </c>
      <c r="AX118" s="37">
        <v>0</v>
      </c>
      <c r="AY118" s="37">
        <v>0</v>
      </c>
      <c r="AZ118" s="37">
        <v>14875</v>
      </c>
      <c r="BA118" s="37">
        <v>32257</v>
      </c>
      <c r="BB118" s="37">
        <v>0</v>
      </c>
      <c r="BC118" s="37">
        <v>0</v>
      </c>
      <c r="BD118" s="42">
        <v>7246</v>
      </c>
      <c r="BE118" s="42">
        <v>53185</v>
      </c>
      <c r="BF118" s="42">
        <v>0</v>
      </c>
      <c r="BG118" s="42">
        <v>0</v>
      </c>
      <c r="BH118" s="35">
        <v>11509</v>
      </c>
      <c r="BI118" s="35">
        <v>53952</v>
      </c>
      <c r="BJ118" s="35">
        <v>0</v>
      </c>
      <c r="BK118" s="35">
        <v>0</v>
      </c>
      <c r="BL118" s="35">
        <v>7728</v>
      </c>
      <c r="BM118" s="35">
        <v>53522</v>
      </c>
      <c r="BN118" s="35">
        <v>0</v>
      </c>
      <c r="BO118" s="35">
        <v>0</v>
      </c>
      <c r="BP118" s="35">
        <v>31679</v>
      </c>
      <c r="BQ118" s="35">
        <v>53532</v>
      </c>
      <c r="BR118" s="35">
        <v>0</v>
      </c>
      <c r="BS118" s="35">
        <v>0</v>
      </c>
      <c r="BT118" s="38">
        <f t="shared" si="5"/>
        <v>58162</v>
      </c>
      <c r="BU118" s="38">
        <f t="shared" si="6"/>
        <v>2730452243</v>
      </c>
      <c r="BV118" s="38">
        <f t="shared" si="7"/>
        <v>46945.63878477356</v>
      </c>
      <c r="BW118" s="38">
        <f t="shared" si="8"/>
        <v>5868.2048480966951</v>
      </c>
      <c r="BX118" s="42">
        <v>12492</v>
      </c>
      <c r="BY118" s="42">
        <v>54960</v>
      </c>
      <c r="BZ118" s="42">
        <v>0</v>
      </c>
      <c r="CA118" s="42">
        <v>0</v>
      </c>
    </row>
    <row r="119" spans="1:79">
      <c r="A119" s="29">
        <f t="shared" si="9"/>
        <v>118</v>
      </c>
      <c r="B119" s="30" t="s">
        <v>314</v>
      </c>
      <c r="C119" s="29" t="s">
        <v>314</v>
      </c>
      <c r="D119" s="31" t="s">
        <v>203</v>
      </c>
      <c r="E119" s="31" t="s">
        <v>755</v>
      </c>
      <c r="F119" s="31" t="s">
        <v>776</v>
      </c>
      <c r="G119" s="31" t="s">
        <v>777</v>
      </c>
      <c r="H119" s="31" t="s">
        <v>778</v>
      </c>
      <c r="I119" s="31" t="s">
        <v>779</v>
      </c>
      <c r="J119" s="31" t="s">
        <v>365</v>
      </c>
      <c r="K119" s="31" t="s">
        <v>780</v>
      </c>
      <c r="L119" s="31" t="s">
        <v>339</v>
      </c>
      <c r="M119" s="32">
        <v>10931</v>
      </c>
      <c r="N119" s="33">
        <v>14700</v>
      </c>
      <c r="O119" s="34">
        <v>17863</v>
      </c>
      <c r="P119" s="35">
        <v>0</v>
      </c>
      <c r="Q119" s="35">
        <v>0</v>
      </c>
      <c r="R119" s="36">
        <v>1</v>
      </c>
      <c r="S119" s="32">
        <v>10931</v>
      </c>
      <c r="T119" s="33">
        <v>14700</v>
      </c>
      <c r="U119" s="34">
        <v>17863</v>
      </c>
      <c r="V119" s="35">
        <v>0</v>
      </c>
      <c r="W119" s="35">
        <v>0</v>
      </c>
      <c r="X119" s="36">
        <v>319795</v>
      </c>
      <c r="Y119" s="36">
        <v>13049</v>
      </c>
      <c r="Z119" s="36">
        <v>0</v>
      </c>
      <c r="AA119" s="36">
        <v>0</v>
      </c>
      <c r="AB119" s="37">
        <v>403883</v>
      </c>
      <c r="AC119" s="37">
        <v>13285</v>
      </c>
      <c r="AD119" s="37">
        <v>0</v>
      </c>
      <c r="AE119" s="37">
        <v>0</v>
      </c>
      <c r="AF119" s="36">
        <v>538660</v>
      </c>
      <c r="AG119" s="36">
        <v>12989</v>
      </c>
      <c r="AH119" s="36">
        <v>0</v>
      </c>
      <c r="AI119" s="36">
        <v>0</v>
      </c>
      <c r="AJ119" s="37">
        <v>590628</v>
      </c>
      <c r="AK119" s="37">
        <v>13078</v>
      </c>
      <c r="AL119" s="37">
        <v>0</v>
      </c>
      <c r="AM119" s="37">
        <v>0</v>
      </c>
      <c r="AN119" s="37">
        <v>100590</v>
      </c>
      <c r="AO119" s="37">
        <v>15082</v>
      </c>
      <c r="AP119" s="37">
        <v>0</v>
      </c>
      <c r="AQ119" s="37">
        <v>0</v>
      </c>
      <c r="AR119" s="37">
        <v>129026</v>
      </c>
      <c r="AS119" s="37">
        <v>13735</v>
      </c>
      <c r="AT119" s="37">
        <v>0</v>
      </c>
      <c r="AU119" s="37">
        <v>0</v>
      </c>
      <c r="AV119" s="37">
        <v>113344</v>
      </c>
      <c r="AW119" s="37">
        <v>14600</v>
      </c>
      <c r="AX119" s="37">
        <v>0</v>
      </c>
      <c r="AY119" s="37">
        <v>0</v>
      </c>
      <c r="AZ119" s="37">
        <v>96866</v>
      </c>
      <c r="BA119" s="37">
        <v>14594</v>
      </c>
      <c r="BB119" s="37">
        <v>2</v>
      </c>
      <c r="BC119" s="37">
        <v>10694</v>
      </c>
      <c r="BD119" s="35">
        <v>148544</v>
      </c>
      <c r="BE119" s="35">
        <v>14405</v>
      </c>
      <c r="BF119" s="35">
        <v>35</v>
      </c>
      <c r="BG119" s="35">
        <v>10694</v>
      </c>
      <c r="BH119" s="35">
        <v>154756</v>
      </c>
      <c r="BI119" s="35">
        <v>14655</v>
      </c>
      <c r="BJ119" s="35">
        <v>25</v>
      </c>
      <c r="BK119" s="35">
        <v>11100</v>
      </c>
      <c r="BL119" s="35">
        <v>137325</v>
      </c>
      <c r="BM119" s="35">
        <v>14151</v>
      </c>
      <c r="BN119" s="35">
        <v>13</v>
      </c>
      <c r="BO119" s="35">
        <v>11006</v>
      </c>
      <c r="BP119" s="35">
        <v>568923</v>
      </c>
      <c r="BQ119" s="35">
        <v>14478</v>
      </c>
      <c r="BR119" s="35">
        <v>85</v>
      </c>
      <c r="BS119" s="35">
        <v>10895</v>
      </c>
      <c r="BT119" s="38">
        <f t="shared" si="5"/>
        <v>1009706</v>
      </c>
      <c r="BU119" s="38">
        <f t="shared" si="6"/>
        <v>12449986341</v>
      </c>
      <c r="BV119" s="38">
        <f t="shared" si="7"/>
        <v>12330.308367980382</v>
      </c>
      <c r="BW119" s="38">
        <f t="shared" si="8"/>
        <v>12330.308367980382</v>
      </c>
      <c r="BX119" s="35">
        <v>135414</v>
      </c>
      <c r="BY119" s="35">
        <v>14910</v>
      </c>
      <c r="BZ119" s="35">
        <v>12</v>
      </c>
      <c r="CA119" s="35">
        <v>10931</v>
      </c>
    </row>
    <row r="120" spans="1:79">
      <c r="A120" s="29">
        <f t="shared" si="9"/>
        <v>119</v>
      </c>
      <c r="B120" s="30" t="s">
        <v>314</v>
      </c>
      <c r="C120" s="29" t="s">
        <v>314</v>
      </c>
      <c r="D120" s="31" t="s">
        <v>203</v>
      </c>
      <c r="E120" s="31" t="s">
        <v>755</v>
      </c>
      <c r="F120" s="31" t="s">
        <v>781</v>
      </c>
      <c r="G120" s="31" t="s">
        <v>782</v>
      </c>
      <c r="H120" s="31" t="s">
        <v>783</v>
      </c>
      <c r="I120" s="31" t="s">
        <v>616</v>
      </c>
      <c r="J120" s="31" t="s">
        <v>358</v>
      </c>
      <c r="K120" s="31" t="s">
        <v>622</v>
      </c>
      <c r="L120" s="31" t="s">
        <v>377</v>
      </c>
      <c r="M120" s="32">
        <v>2291</v>
      </c>
      <c r="N120" s="33">
        <v>15375</v>
      </c>
      <c r="O120" s="34">
        <v>14068</v>
      </c>
      <c r="P120" s="35">
        <v>0</v>
      </c>
      <c r="Q120" s="35">
        <v>0</v>
      </c>
      <c r="R120" s="36">
        <v>2</v>
      </c>
      <c r="S120" s="32">
        <v>1145.5</v>
      </c>
      <c r="T120" s="33">
        <v>7687.5</v>
      </c>
      <c r="U120" s="34">
        <v>7034</v>
      </c>
      <c r="V120" s="35">
        <v>0</v>
      </c>
      <c r="W120" s="35">
        <v>0</v>
      </c>
      <c r="X120" s="42">
        <v>236264</v>
      </c>
      <c r="Y120" s="42">
        <v>8217</v>
      </c>
      <c r="Z120" s="42">
        <v>4189</v>
      </c>
      <c r="AA120" s="42">
        <v>1244</v>
      </c>
      <c r="AB120" s="37">
        <v>155843</v>
      </c>
      <c r="AC120" s="37">
        <v>13740</v>
      </c>
      <c r="AD120" s="37">
        <v>8887</v>
      </c>
      <c r="AE120" s="37">
        <v>1312</v>
      </c>
      <c r="AF120" s="36">
        <v>149666</v>
      </c>
      <c r="AG120" s="36">
        <v>14046</v>
      </c>
      <c r="AH120" s="36">
        <v>26756</v>
      </c>
      <c r="AI120" s="36">
        <v>1354</v>
      </c>
      <c r="AJ120" s="37">
        <v>158365</v>
      </c>
      <c r="AK120" s="37">
        <v>14542</v>
      </c>
      <c r="AL120" s="37">
        <v>58840</v>
      </c>
      <c r="AM120" s="37">
        <v>1472</v>
      </c>
      <c r="AN120" s="37">
        <v>53618</v>
      </c>
      <c r="AO120" s="37">
        <v>15381</v>
      </c>
      <c r="AP120" s="37">
        <v>22802</v>
      </c>
      <c r="AQ120" s="37">
        <v>1616</v>
      </c>
      <c r="AR120" s="37">
        <v>58157</v>
      </c>
      <c r="AS120" s="37">
        <v>15429</v>
      </c>
      <c r="AT120" s="37">
        <v>17460</v>
      </c>
      <c r="AU120" s="37">
        <v>1687</v>
      </c>
      <c r="AV120" s="37">
        <v>84202</v>
      </c>
      <c r="AW120" s="37">
        <v>15739</v>
      </c>
      <c r="AX120" s="37">
        <v>9759</v>
      </c>
      <c r="AY120" s="37">
        <v>2039</v>
      </c>
      <c r="AZ120" s="37">
        <v>51746</v>
      </c>
      <c r="BA120" s="37">
        <v>15983</v>
      </c>
      <c r="BB120" s="37">
        <v>10098</v>
      </c>
      <c r="BC120" s="37">
        <v>2247</v>
      </c>
      <c r="BD120" s="35">
        <v>38795</v>
      </c>
      <c r="BE120" s="35">
        <v>15868</v>
      </c>
      <c r="BF120" s="35">
        <v>7578</v>
      </c>
      <c r="BG120" s="35">
        <v>1305</v>
      </c>
      <c r="BH120" s="35">
        <v>70748</v>
      </c>
      <c r="BI120" s="35">
        <v>15017</v>
      </c>
      <c r="BJ120" s="35">
        <v>4174</v>
      </c>
      <c r="BK120" s="35">
        <v>1989</v>
      </c>
      <c r="BL120" s="35">
        <v>67145</v>
      </c>
      <c r="BM120" s="35">
        <v>14642</v>
      </c>
      <c r="BN120" s="35">
        <v>5359</v>
      </c>
      <c r="BO120" s="35">
        <v>1973</v>
      </c>
      <c r="BP120" s="35">
        <v>238427</v>
      </c>
      <c r="BQ120" s="35">
        <v>15143</v>
      </c>
      <c r="BR120" s="35">
        <v>20036</v>
      </c>
      <c r="BS120" s="35">
        <v>1770</v>
      </c>
      <c r="BT120" s="38">
        <f t="shared" si="5"/>
        <v>452262</v>
      </c>
      <c r="BU120" s="38">
        <f t="shared" si="6"/>
        <v>5720342933</v>
      </c>
      <c r="BV120" s="38">
        <f t="shared" si="7"/>
        <v>12648.294424470771</v>
      </c>
      <c r="BW120" s="38">
        <f t="shared" si="8"/>
        <v>6324.1472122353853</v>
      </c>
      <c r="BX120" s="35">
        <v>63911</v>
      </c>
      <c r="BY120" s="35">
        <v>15909</v>
      </c>
      <c r="BZ120" s="35">
        <v>7863</v>
      </c>
      <c r="CA120" s="35">
        <v>2082</v>
      </c>
    </row>
    <row r="121" spans="1:79">
      <c r="A121" s="29">
        <f t="shared" si="9"/>
        <v>120</v>
      </c>
      <c r="B121" s="30" t="s">
        <v>314</v>
      </c>
      <c r="C121" s="29" t="s">
        <v>314</v>
      </c>
      <c r="D121" s="31" t="s">
        <v>203</v>
      </c>
      <c r="E121" s="31" t="s">
        <v>755</v>
      </c>
      <c r="F121" s="31" t="s">
        <v>784</v>
      </c>
      <c r="G121" s="31" t="s">
        <v>782</v>
      </c>
      <c r="H121" s="31" t="s">
        <v>783</v>
      </c>
      <c r="I121" s="31" t="s">
        <v>616</v>
      </c>
      <c r="J121" s="31" t="s">
        <v>358</v>
      </c>
      <c r="K121" s="31" t="s">
        <v>785</v>
      </c>
      <c r="L121" s="31" t="s">
        <v>377</v>
      </c>
      <c r="M121" s="32">
        <v>5452</v>
      </c>
      <c r="N121" s="33">
        <v>28566</v>
      </c>
      <c r="O121" s="34">
        <v>33332</v>
      </c>
      <c r="P121" s="35">
        <v>0</v>
      </c>
      <c r="Q121" s="35">
        <v>0</v>
      </c>
      <c r="R121" s="36">
        <v>4</v>
      </c>
      <c r="S121" s="32">
        <v>1363</v>
      </c>
      <c r="T121" s="33">
        <v>7141.5</v>
      </c>
      <c r="U121" s="34">
        <v>8333</v>
      </c>
      <c r="V121" s="35">
        <v>0</v>
      </c>
      <c r="W121" s="35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  <c r="AC121" s="42">
        <v>0</v>
      </c>
      <c r="AD121" s="42">
        <v>0</v>
      </c>
      <c r="AE121" s="42">
        <v>0</v>
      </c>
      <c r="AF121" s="36">
        <v>6246</v>
      </c>
      <c r="AG121" s="36">
        <v>21309</v>
      </c>
      <c r="AH121" s="36">
        <v>25</v>
      </c>
      <c r="AI121" s="36">
        <v>2400</v>
      </c>
      <c r="AJ121" s="42">
        <v>2460</v>
      </c>
      <c r="AK121" s="42">
        <v>10471</v>
      </c>
      <c r="AL121" s="42">
        <v>45</v>
      </c>
      <c r="AM121" s="42">
        <v>6400</v>
      </c>
      <c r="AN121" s="42">
        <v>270</v>
      </c>
      <c r="AO121" s="42">
        <v>25306</v>
      </c>
      <c r="AP121" s="42">
        <v>8</v>
      </c>
      <c r="AQ121" s="42">
        <v>1200</v>
      </c>
      <c r="AR121" s="42">
        <v>365</v>
      </c>
      <c r="AS121" s="42">
        <v>27815</v>
      </c>
      <c r="AT121" s="42">
        <v>0</v>
      </c>
      <c r="AU121" s="42">
        <v>0</v>
      </c>
      <c r="AV121" s="42">
        <v>245</v>
      </c>
      <c r="AW121" s="42">
        <v>28007</v>
      </c>
      <c r="AX121" s="42">
        <v>0</v>
      </c>
      <c r="AY121" s="42">
        <v>0</v>
      </c>
      <c r="AZ121" s="42">
        <v>258</v>
      </c>
      <c r="BA121" s="42">
        <v>28326</v>
      </c>
      <c r="BB121" s="42">
        <v>214</v>
      </c>
      <c r="BC121" s="42">
        <v>5337</v>
      </c>
      <c r="BD121" s="42">
        <v>349</v>
      </c>
      <c r="BE121" s="42">
        <v>25808</v>
      </c>
      <c r="BF121" s="42">
        <v>15</v>
      </c>
      <c r="BG121" s="42">
        <v>1200</v>
      </c>
      <c r="BH121" s="42">
        <v>306</v>
      </c>
      <c r="BI121" s="42">
        <v>27387</v>
      </c>
      <c r="BJ121" s="42">
        <v>36</v>
      </c>
      <c r="BK121" s="42">
        <v>1600</v>
      </c>
      <c r="BL121" s="42">
        <v>2236</v>
      </c>
      <c r="BM121" s="42">
        <v>26659</v>
      </c>
      <c r="BN121" s="42">
        <v>9</v>
      </c>
      <c r="BO121" s="42">
        <v>11662</v>
      </c>
      <c r="BP121" s="42">
        <v>3823</v>
      </c>
      <c r="BQ121" s="42">
        <v>27104</v>
      </c>
      <c r="BR121" s="42">
        <v>2181</v>
      </c>
      <c r="BS121" s="42">
        <v>5386</v>
      </c>
      <c r="BT121" s="38">
        <f t="shared" si="5"/>
        <v>8955</v>
      </c>
      <c r="BU121" s="38">
        <f t="shared" si="6"/>
        <v>183562119</v>
      </c>
      <c r="BV121" s="38">
        <f t="shared" si="7"/>
        <v>20498.2824120603</v>
      </c>
      <c r="BW121" s="38">
        <f t="shared" si="8"/>
        <v>5124.570603015075</v>
      </c>
      <c r="BX121" s="35">
        <v>438</v>
      </c>
      <c r="BY121" s="35">
        <v>28576</v>
      </c>
      <c r="BZ121" s="35">
        <v>11</v>
      </c>
      <c r="CA121" s="35">
        <v>2400</v>
      </c>
    </row>
    <row r="122" spans="1:79">
      <c r="A122" s="29">
        <f t="shared" si="9"/>
        <v>121</v>
      </c>
      <c r="B122" s="30" t="s">
        <v>314</v>
      </c>
      <c r="C122" s="29" t="s">
        <v>314</v>
      </c>
      <c r="D122" s="31" t="s">
        <v>203</v>
      </c>
      <c r="E122" s="31" t="s">
        <v>755</v>
      </c>
      <c r="F122" s="31" t="s">
        <v>786</v>
      </c>
      <c r="G122" s="31" t="s">
        <v>787</v>
      </c>
      <c r="H122" s="31" t="s">
        <v>788</v>
      </c>
      <c r="I122" s="31" t="s">
        <v>779</v>
      </c>
      <c r="J122" s="31" t="s">
        <v>395</v>
      </c>
      <c r="K122" s="31" t="s">
        <v>780</v>
      </c>
      <c r="L122" s="31" t="s">
        <v>727</v>
      </c>
      <c r="M122" s="32">
        <v>15781</v>
      </c>
      <c r="N122" s="33">
        <v>18111</v>
      </c>
      <c r="O122" s="34">
        <v>18250</v>
      </c>
      <c r="P122" s="35">
        <v>0</v>
      </c>
      <c r="Q122" s="35">
        <v>0</v>
      </c>
      <c r="R122" s="36">
        <v>1</v>
      </c>
      <c r="S122" s="32">
        <v>15781</v>
      </c>
      <c r="T122" s="33">
        <v>18111</v>
      </c>
      <c r="U122" s="34">
        <v>18250</v>
      </c>
      <c r="V122" s="35">
        <v>0</v>
      </c>
      <c r="W122" s="35">
        <v>0</v>
      </c>
      <c r="X122" s="36">
        <v>0</v>
      </c>
      <c r="Y122" s="36">
        <v>0</v>
      </c>
      <c r="Z122" s="36">
        <v>0</v>
      </c>
      <c r="AA122" s="36">
        <v>0</v>
      </c>
      <c r="AB122" s="37">
        <v>0</v>
      </c>
      <c r="AC122" s="37">
        <v>0</v>
      </c>
      <c r="AD122" s="37">
        <v>0</v>
      </c>
      <c r="AE122" s="37">
        <v>0</v>
      </c>
      <c r="AF122" s="36">
        <v>0</v>
      </c>
      <c r="AG122" s="36">
        <v>0</v>
      </c>
      <c r="AH122" s="36">
        <v>0</v>
      </c>
      <c r="AI122" s="36">
        <v>0</v>
      </c>
      <c r="AJ122" s="37">
        <v>7009</v>
      </c>
      <c r="AK122" s="37">
        <v>16099</v>
      </c>
      <c r="AL122" s="37">
        <v>0</v>
      </c>
      <c r="AM122" s="37">
        <v>0</v>
      </c>
      <c r="AN122" s="42">
        <v>1536</v>
      </c>
      <c r="AO122" s="42">
        <v>17061</v>
      </c>
      <c r="AP122" s="42">
        <v>0</v>
      </c>
      <c r="AQ122" s="42">
        <v>0</v>
      </c>
      <c r="AR122" s="42">
        <v>1133</v>
      </c>
      <c r="AS122" s="42">
        <v>17395</v>
      </c>
      <c r="AT122" s="42">
        <v>0</v>
      </c>
      <c r="AU122" s="42">
        <v>0</v>
      </c>
      <c r="AV122" s="37">
        <v>853</v>
      </c>
      <c r="AW122" s="37">
        <v>18111</v>
      </c>
      <c r="AX122" s="37">
        <v>0</v>
      </c>
      <c r="AY122" s="37">
        <v>0</v>
      </c>
      <c r="AZ122" s="42">
        <v>862</v>
      </c>
      <c r="BA122" s="42">
        <v>18222</v>
      </c>
      <c r="BB122" s="42">
        <v>0</v>
      </c>
      <c r="BC122" s="42">
        <v>0</v>
      </c>
      <c r="BD122" s="42">
        <v>776</v>
      </c>
      <c r="BE122" s="42">
        <v>18190</v>
      </c>
      <c r="BF122" s="42">
        <v>0</v>
      </c>
      <c r="BG122" s="42">
        <v>0</v>
      </c>
      <c r="BH122" s="42">
        <v>755</v>
      </c>
      <c r="BI122" s="42">
        <v>18148</v>
      </c>
      <c r="BJ122" s="42">
        <v>0</v>
      </c>
      <c r="BK122" s="42">
        <v>0</v>
      </c>
      <c r="BL122" s="35">
        <v>202</v>
      </c>
      <c r="BM122" s="35">
        <v>18092</v>
      </c>
      <c r="BN122" s="35">
        <v>0</v>
      </c>
      <c r="BO122" s="35">
        <v>0</v>
      </c>
      <c r="BP122" s="35">
        <v>2605</v>
      </c>
      <c r="BQ122" s="35">
        <v>17472</v>
      </c>
      <c r="BR122" s="35">
        <v>0</v>
      </c>
      <c r="BS122" s="35">
        <v>0</v>
      </c>
      <c r="BT122" s="38">
        <f t="shared" si="5"/>
        <v>4338</v>
      </c>
      <c r="BU122" s="38">
        <f t="shared" si="6"/>
        <v>62889850</v>
      </c>
      <c r="BV122" s="38">
        <f t="shared" si="7"/>
        <v>14497.42969110189</v>
      </c>
      <c r="BW122" s="38">
        <f t="shared" si="8"/>
        <v>14497.42969110189</v>
      </c>
      <c r="BX122" s="42">
        <v>922</v>
      </c>
      <c r="BY122" s="42">
        <v>16170</v>
      </c>
      <c r="BZ122" s="42">
        <v>0</v>
      </c>
      <c r="CA122" s="42">
        <v>0</v>
      </c>
    </row>
    <row r="123" spans="1:79">
      <c r="A123" s="29">
        <f t="shared" si="9"/>
        <v>122</v>
      </c>
      <c r="B123" s="30" t="s">
        <v>314</v>
      </c>
      <c r="C123" s="29" t="s">
        <v>314</v>
      </c>
      <c r="D123" s="31" t="s">
        <v>203</v>
      </c>
      <c r="E123" s="31" t="s">
        <v>755</v>
      </c>
      <c r="F123" s="31" t="s">
        <v>789</v>
      </c>
      <c r="G123" s="31" t="s">
        <v>790</v>
      </c>
      <c r="H123" s="31" t="s">
        <v>791</v>
      </c>
      <c r="I123" s="31" t="s">
        <v>621</v>
      </c>
      <c r="J123" s="31" t="s">
        <v>365</v>
      </c>
      <c r="K123" s="31" t="s">
        <v>622</v>
      </c>
      <c r="L123" s="31" t="s">
        <v>727</v>
      </c>
      <c r="M123" s="32">
        <v>16413</v>
      </c>
      <c r="N123" s="33">
        <v>18198</v>
      </c>
      <c r="O123" s="34">
        <v>20055</v>
      </c>
      <c r="P123" s="35">
        <v>0</v>
      </c>
      <c r="Q123" s="35">
        <v>0</v>
      </c>
      <c r="R123" s="36">
        <v>2</v>
      </c>
      <c r="S123" s="32">
        <v>8206.5</v>
      </c>
      <c r="T123" s="33">
        <v>9099</v>
      </c>
      <c r="U123" s="34">
        <v>10027.5</v>
      </c>
      <c r="V123" s="35">
        <v>0</v>
      </c>
      <c r="W123" s="35">
        <v>0</v>
      </c>
      <c r="X123" s="36">
        <v>78721</v>
      </c>
      <c r="Y123" s="36">
        <v>14339</v>
      </c>
      <c r="Z123" s="36">
        <v>0</v>
      </c>
      <c r="AA123" s="36">
        <v>0</v>
      </c>
      <c r="AB123" s="37">
        <v>50190</v>
      </c>
      <c r="AC123" s="37">
        <v>14225</v>
      </c>
      <c r="AD123" s="37">
        <v>0</v>
      </c>
      <c r="AE123" s="37">
        <v>0</v>
      </c>
      <c r="AF123" s="36">
        <v>45270</v>
      </c>
      <c r="AG123" s="36">
        <v>14618</v>
      </c>
      <c r="AH123" s="36">
        <v>3022</v>
      </c>
      <c r="AI123" s="36">
        <v>3190</v>
      </c>
      <c r="AJ123" s="37">
        <v>39400</v>
      </c>
      <c r="AK123" s="37">
        <v>15377</v>
      </c>
      <c r="AL123" s="37">
        <v>0</v>
      </c>
      <c r="AM123" s="37">
        <v>0</v>
      </c>
      <c r="AN123" s="37">
        <v>9239</v>
      </c>
      <c r="AO123" s="37">
        <v>16788</v>
      </c>
      <c r="AP123" s="37">
        <v>0</v>
      </c>
      <c r="AQ123" s="37">
        <v>0</v>
      </c>
      <c r="AR123" s="37">
        <v>9699</v>
      </c>
      <c r="AS123" s="37">
        <v>17560</v>
      </c>
      <c r="AT123" s="37">
        <v>0</v>
      </c>
      <c r="AU123" s="37">
        <v>0</v>
      </c>
      <c r="AV123" s="37">
        <v>8401</v>
      </c>
      <c r="AW123" s="37">
        <v>18097</v>
      </c>
      <c r="AX123" s="37">
        <v>0</v>
      </c>
      <c r="AY123" s="37">
        <v>0</v>
      </c>
      <c r="AZ123" s="37">
        <v>8990</v>
      </c>
      <c r="BA123" s="37">
        <v>18117</v>
      </c>
      <c r="BB123" s="37">
        <v>0</v>
      </c>
      <c r="BC123" s="37">
        <v>0</v>
      </c>
      <c r="BD123" s="35">
        <v>8403</v>
      </c>
      <c r="BE123" s="35">
        <v>18185</v>
      </c>
      <c r="BF123" s="35">
        <v>0</v>
      </c>
      <c r="BG123" s="35">
        <v>0</v>
      </c>
      <c r="BH123" s="35">
        <v>8972</v>
      </c>
      <c r="BI123" s="35">
        <v>18198</v>
      </c>
      <c r="BJ123" s="35">
        <v>0</v>
      </c>
      <c r="BK123" s="35">
        <v>0</v>
      </c>
      <c r="BL123" s="35">
        <v>9527</v>
      </c>
      <c r="BM123" s="35">
        <v>17918</v>
      </c>
      <c r="BN123" s="35">
        <v>0</v>
      </c>
      <c r="BO123" s="35">
        <v>0</v>
      </c>
      <c r="BP123" s="35">
        <v>36488</v>
      </c>
      <c r="BQ123" s="35">
        <v>17497</v>
      </c>
      <c r="BR123" s="35">
        <v>0</v>
      </c>
      <c r="BS123" s="35">
        <v>0</v>
      </c>
      <c r="BT123" s="38">
        <f t="shared" si="5"/>
        <v>63390</v>
      </c>
      <c r="BU123" s="38">
        <f t="shared" si="6"/>
        <v>972434366</v>
      </c>
      <c r="BV123" s="38">
        <f t="shared" si="7"/>
        <v>15340.501120050481</v>
      </c>
      <c r="BW123" s="38">
        <f t="shared" si="8"/>
        <v>7670.2505600252407</v>
      </c>
      <c r="BX123" s="35">
        <v>7000</v>
      </c>
      <c r="BY123" s="35">
        <v>16024</v>
      </c>
      <c r="BZ123" s="35">
        <v>0</v>
      </c>
      <c r="CA123" s="35">
        <v>0</v>
      </c>
    </row>
    <row r="124" spans="1:79">
      <c r="A124" s="29">
        <f t="shared" si="9"/>
        <v>123</v>
      </c>
      <c r="B124" s="30" t="s">
        <v>314</v>
      </c>
      <c r="C124" s="29" t="s">
        <v>314</v>
      </c>
      <c r="D124" s="31" t="s">
        <v>203</v>
      </c>
      <c r="E124" s="31" t="s">
        <v>755</v>
      </c>
      <c r="F124" s="31" t="s">
        <v>792</v>
      </c>
      <c r="G124" s="31" t="s">
        <v>793</v>
      </c>
      <c r="H124" s="31" t="s">
        <v>794</v>
      </c>
      <c r="I124" s="31" t="s">
        <v>616</v>
      </c>
      <c r="J124" s="31" t="s">
        <v>365</v>
      </c>
      <c r="K124" s="31" t="s">
        <v>622</v>
      </c>
      <c r="L124" s="31" t="s">
        <v>388</v>
      </c>
      <c r="M124" s="32">
        <v>5532</v>
      </c>
      <c r="N124" s="33">
        <v>14553</v>
      </c>
      <c r="O124" s="34">
        <v>18850</v>
      </c>
      <c r="P124" s="35">
        <v>0</v>
      </c>
      <c r="Q124" s="35">
        <v>0</v>
      </c>
      <c r="R124" s="36">
        <v>2</v>
      </c>
      <c r="S124" s="32">
        <v>2766</v>
      </c>
      <c r="T124" s="33">
        <v>7276.5</v>
      </c>
      <c r="U124" s="34">
        <v>9425</v>
      </c>
      <c r="V124" s="35">
        <v>0</v>
      </c>
      <c r="W124" s="35">
        <v>0</v>
      </c>
      <c r="X124" s="36">
        <v>60816</v>
      </c>
      <c r="Y124" s="36">
        <v>10949</v>
      </c>
      <c r="Z124" s="36">
        <v>6021</v>
      </c>
      <c r="AA124" s="36">
        <v>4922</v>
      </c>
      <c r="AB124" s="37">
        <v>206478</v>
      </c>
      <c r="AC124" s="37">
        <v>14741</v>
      </c>
      <c r="AD124" s="37">
        <v>600</v>
      </c>
      <c r="AE124" s="37">
        <v>7033</v>
      </c>
      <c r="AF124" s="36">
        <v>303428</v>
      </c>
      <c r="AG124" s="36">
        <v>14553</v>
      </c>
      <c r="AH124" s="36">
        <v>764</v>
      </c>
      <c r="AI124" s="36">
        <v>5532</v>
      </c>
      <c r="AJ124" s="37">
        <v>22</v>
      </c>
      <c r="AK124" s="37">
        <v>4285</v>
      </c>
      <c r="AL124" s="37">
        <v>208</v>
      </c>
      <c r="AM124" s="37">
        <v>4206</v>
      </c>
      <c r="AN124" s="42">
        <v>0</v>
      </c>
      <c r="AO124" s="42">
        <v>0</v>
      </c>
      <c r="AP124" s="42">
        <v>0</v>
      </c>
      <c r="AQ124" s="42">
        <v>0</v>
      </c>
      <c r="AR124" s="37">
        <v>0</v>
      </c>
      <c r="AS124" s="37">
        <v>0</v>
      </c>
      <c r="AT124" s="37">
        <v>0</v>
      </c>
      <c r="AU124" s="37">
        <v>0</v>
      </c>
      <c r="AV124" s="42">
        <v>0</v>
      </c>
      <c r="AW124" s="42">
        <v>0</v>
      </c>
      <c r="AX124" s="42">
        <v>0</v>
      </c>
      <c r="AY124" s="42">
        <v>0</v>
      </c>
      <c r="AZ124" s="42">
        <v>0</v>
      </c>
      <c r="BA124" s="42">
        <v>0</v>
      </c>
      <c r="BB124" s="42">
        <v>0</v>
      </c>
      <c r="BC124" s="42">
        <v>0</v>
      </c>
      <c r="BD124" s="35">
        <v>0</v>
      </c>
      <c r="BE124" s="35">
        <v>0</v>
      </c>
      <c r="BF124" s="35">
        <v>0</v>
      </c>
      <c r="BG124" s="35">
        <v>0</v>
      </c>
      <c r="BH124" s="43"/>
      <c r="BI124" s="43"/>
      <c r="BJ124" s="43"/>
      <c r="BK124" s="43"/>
      <c r="BL124" s="43"/>
      <c r="BM124" s="43"/>
      <c r="BN124" s="43"/>
      <c r="BO124" s="43"/>
      <c r="BP124" s="35">
        <v>0</v>
      </c>
      <c r="BQ124" s="35">
        <v>0</v>
      </c>
      <c r="BR124" s="35">
        <v>0</v>
      </c>
      <c r="BS124" s="35">
        <v>0</v>
      </c>
      <c r="BT124" s="38">
        <f t="shared" si="5"/>
        <v>0</v>
      </c>
      <c r="BU124" s="38">
        <f t="shared" si="6"/>
        <v>0</v>
      </c>
      <c r="BV124" s="38" t="e">
        <f t="shared" si="7"/>
        <v>#DIV/0!</v>
      </c>
      <c r="BW124" s="38" t="e">
        <f t="shared" si="8"/>
        <v>#DIV/0!</v>
      </c>
      <c r="BX124" s="42">
        <v>0</v>
      </c>
      <c r="BY124" s="42">
        <v>0</v>
      </c>
      <c r="BZ124" s="42">
        <v>0</v>
      </c>
      <c r="CA124" s="42">
        <v>0</v>
      </c>
    </row>
    <row r="125" spans="1:79">
      <c r="A125" s="29">
        <f t="shared" si="9"/>
        <v>124</v>
      </c>
      <c r="B125" s="30" t="s">
        <v>314</v>
      </c>
      <c r="C125" s="29" t="s">
        <v>314</v>
      </c>
      <c r="D125" s="31" t="s">
        <v>203</v>
      </c>
      <c r="E125" s="31" t="s">
        <v>755</v>
      </c>
      <c r="F125" s="31" t="s">
        <v>795</v>
      </c>
      <c r="G125" s="31" t="s">
        <v>796</v>
      </c>
      <c r="H125" s="31" t="s">
        <v>797</v>
      </c>
      <c r="I125" s="31" t="s">
        <v>779</v>
      </c>
      <c r="J125" s="31" t="s">
        <v>365</v>
      </c>
      <c r="K125" s="31" t="s">
        <v>798</v>
      </c>
      <c r="L125" s="31" t="s">
        <v>799</v>
      </c>
      <c r="M125" s="32">
        <v>0</v>
      </c>
      <c r="N125" s="33">
        <v>0</v>
      </c>
      <c r="O125" s="34">
        <v>0</v>
      </c>
      <c r="P125" s="35">
        <v>0</v>
      </c>
      <c r="Q125" s="35">
        <v>0</v>
      </c>
      <c r="R125" s="36">
        <v>1</v>
      </c>
      <c r="S125" s="32">
        <v>0</v>
      </c>
      <c r="T125" s="33">
        <v>0</v>
      </c>
      <c r="U125" s="34">
        <v>0</v>
      </c>
      <c r="V125" s="35">
        <v>0</v>
      </c>
      <c r="W125" s="35">
        <v>0</v>
      </c>
      <c r="X125" s="40"/>
      <c r="Y125" s="40"/>
      <c r="Z125" s="40"/>
      <c r="AA125" s="40"/>
      <c r="AB125" s="37">
        <v>0</v>
      </c>
      <c r="AC125" s="37">
        <v>0</v>
      </c>
      <c r="AD125" s="37">
        <v>0</v>
      </c>
      <c r="AE125" s="37">
        <v>0</v>
      </c>
      <c r="AF125" s="36">
        <v>0</v>
      </c>
      <c r="AG125" s="36">
        <v>0</v>
      </c>
      <c r="AH125" s="36">
        <v>0</v>
      </c>
      <c r="AI125" s="36">
        <v>0</v>
      </c>
      <c r="AJ125" s="37">
        <v>0</v>
      </c>
      <c r="AK125" s="37">
        <v>0</v>
      </c>
      <c r="AL125" s="37">
        <v>0</v>
      </c>
      <c r="AM125" s="37">
        <v>0</v>
      </c>
      <c r="AN125" s="37">
        <v>0</v>
      </c>
      <c r="AO125" s="37">
        <v>0</v>
      </c>
      <c r="AP125" s="37">
        <v>0</v>
      </c>
      <c r="AQ125" s="37">
        <v>0</v>
      </c>
      <c r="AR125" s="42">
        <v>0</v>
      </c>
      <c r="AS125" s="42">
        <v>0</v>
      </c>
      <c r="AT125" s="42">
        <v>0</v>
      </c>
      <c r="AU125" s="42">
        <v>0</v>
      </c>
      <c r="AV125" s="42">
        <v>0</v>
      </c>
      <c r="AW125" s="42">
        <v>0</v>
      </c>
      <c r="AX125" s="42">
        <v>0</v>
      </c>
      <c r="AY125" s="42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38">
        <f t="shared" si="5"/>
        <v>0</v>
      </c>
      <c r="BU125" s="38">
        <f t="shared" si="6"/>
        <v>0</v>
      </c>
      <c r="BV125" s="38" t="e">
        <f t="shared" si="7"/>
        <v>#DIV/0!</v>
      </c>
      <c r="BW125" s="38" t="e">
        <f t="shared" si="8"/>
        <v>#DIV/0!</v>
      </c>
      <c r="BX125" s="42">
        <v>0</v>
      </c>
      <c r="BY125" s="42">
        <v>0</v>
      </c>
      <c r="BZ125" s="42">
        <v>0</v>
      </c>
      <c r="CA125" s="42">
        <v>0</v>
      </c>
    </row>
    <row r="126" spans="1:79">
      <c r="A126" s="29">
        <f t="shared" si="9"/>
        <v>125</v>
      </c>
      <c r="B126" s="30" t="s">
        <v>314</v>
      </c>
      <c r="C126" s="29" t="s">
        <v>314</v>
      </c>
      <c r="D126" s="31" t="s">
        <v>203</v>
      </c>
      <c r="E126" s="31" t="s">
        <v>755</v>
      </c>
      <c r="F126" s="31" t="s">
        <v>800</v>
      </c>
      <c r="G126" s="31" t="s">
        <v>801</v>
      </c>
      <c r="H126" s="31" t="s">
        <v>802</v>
      </c>
      <c r="I126" s="31" t="s">
        <v>779</v>
      </c>
      <c r="J126" s="31" t="s">
        <v>365</v>
      </c>
      <c r="K126" s="31" t="s">
        <v>637</v>
      </c>
      <c r="L126" s="31" t="s">
        <v>644</v>
      </c>
      <c r="M126" s="32">
        <v>2620</v>
      </c>
      <c r="N126" s="33">
        <v>13510</v>
      </c>
      <c r="O126" s="34">
        <v>17100</v>
      </c>
      <c r="P126" s="35">
        <v>0</v>
      </c>
      <c r="Q126" s="35">
        <v>0</v>
      </c>
      <c r="R126" s="36">
        <v>1</v>
      </c>
      <c r="S126" s="32">
        <v>2620</v>
      </c>
      <c r="T126" s="33">
        <v>13510</v>
      </c>
      <c r="U126" s="34">
        <v>17100</v>
      </c>
      <c r="V126" s="35">
        <v>0</v>
      </c>
      <c r="W126" s="35">
        <v>0</v>
      </c>
      <c r="X126" s="36">
        <v>18</v>
      </c>
      <c r="Y126" s="36">
        <v>6897</v>
      </c>
      <c r="Z126" s="36">
        <v>0</v>
      </c>
      <c r="AA126" s="36">
        <v>0</v>
      </c>
      <c r="AB126" s="37">
        <v>0</v>
      </c>
      <c r="AC126" s="37">
        <v>0</v>
      </c>
      <c r="AD126" s="37">
        <v>0</v>
      </c>
      <c r="AE126" s="37">
        <v>0</v>
      </c>
      <c r="AF126" s="36">
        <v>0</v>
      </c>
      <c r="AG126" s="36">
        <v>0</v>
      </c>
      <c r="AH126" s="36">
        <v>0</v>
      </c>
      <c r="AI126" s="36">
        <v>0</v>
      </c>
      <c r="AJ126" s="37">
        <v>38230</v>
      </c>
      <c r="AK126" s="37">
        <v>11664</v>
      </c>
      <c r="AL126" s="37">
        <v>6</v>
      </c>
      <c r="AM126" s="37">
        <v>3400</v>
      </c>
      <c r="AN126" s="37">
        <v>3289</v>
      </c>
      <c r="AO126" s="37">
        <v>9871</v>
      </c>
      <c r="AP126" s="37">
        <v>36</v>
      </c>
      <c r="AQ126" s="37">
        <v>3400</v>
      </c>
      <c r="AR126" s="37">
        <v>5206</v>
      </c>
      <c r="AS126" s="37">
        <v>13083</v>
      </c>
      <c r="AT126" s="37">
        <v>0</v>
      </c>
      <c r="AU126" s="37">
        <v>0</v>
      </c>
      <c r="AV126" s="37">
        <v>4685</v>
      </c>
      <c r="AW126" s="37">
        <v>13510</v>
      </c>
      <c r="AX126" s="37">
        <v>2</v>
      </c>
      <c r="AY126" s="37">
        <v>2620</v>
      </c>
      <c r="AZ126" s="37">
        <v>2633</v>
      </c>
      <c r="BA126" s="37">
        <v>13684</v>
      </c>
      <c r="BB126" s="37">
        <v>0</v>
      </c>
      <c r="BC126" s="37">
        <v>0</v>
      </c>
      <c r="BD126" s="35">
        <v>146</v>
      </c>
      <c r="BE126" s="35">
        <v>13244</v>
      </c>
      <c r="BF126" s="35">
        <v>0</v>
      </c>
      <c r="BG126" s="35">
        <v>0</v>
      </c>
      <c r="BH126" s="35">
        <v>0</v>
      </c>
      <c r="BI126" s="35">
        <v>0</v>
      </c>
      <c r="BJ126" s="35">
        <v>0</v>
      </c>
      <c r="BK126" s="35">
        <v>0</v>
      </c>
      <c r="BL126" s="35">
        <v>0</v>
      </c>
      <c r="BM126" s="35">
        <v>0</v>
      </c>
      <c r="BN126" s="35">
        <v>0</v>
      </c>
      <c r="BO126" s="35">
        <v>0</v>
      </c>
      <c r="BP126" s="35">
        <v>146</v>
      </c>
      <c r="BQ126" s="35">
        <v>13244</v>
      </c>
      <c r="BR126" s="35">
        <v>0</v>
      </c>
      <c r="BS126" s="35">
        <v>0</v>
      </c>
      <c r="BT126" s="38">
        <f t="shared" si="5"/>
        <v>292</v>
      </c>
      <c r="BU126" s="38">
        <f t="shared" si="6"/>
        <v>1947014</v>
      </c>
      <c r="BV126" s="38">
        <f t="shared" si="7"/>
        <v>6667.8561643835619</v>
      </c>
      <c r="BW126" s="38">
        <f t="shared" si="8"/>
        <v>6667.8561643835619</v>
      </c>
      <c r="BX126" s="35">
        <v>0</v>
      </c>
      <c r="BY126" s="35">
        <v>0</v>
      </c>
      <c r="BZ126" s="35">
        <v>0</v>
      </c>
      <c r="CA126" s="35">
        <v>0</v>
      </c>
    </row>
    <row r="127" spans="1:79">
      <c r="A127" s="29">
        <f t="shared" si="9"/>
        <v>126</v>
      </c>
      <c r="B127" s="30" t="s">
        <v>314</v>
      </c>
      <c r="C127" s="29" t="s">
        <v>314</v>
      </c>
      <c r="D127" s="31" t="s">
        <v>230</v>
      </c>
      <c r="E127" s="31" t="s">
        <v>607</v>
      </c>
      <c r="F127" s="31" t="s">
        <v>803</v>
      </c>
      <c r="G127" s="31" t="s">
        <v>804</v>
      </c>
      <c r="H127" s="31" t="s">
        <v>805</v>
      </c>
      <c r="I127" s="31" t="s">
        <v>806</v>
      </c>
      <c r="J127" s="31" t="s">
        <v>552</v>
      </c>
      <c r="K127" s="31" t="s">
        <v>807</v>
      </c>
      <c r="L127" s="31" t="s">
        <v>482</v>
      </c>
      <c r="M127" s="32">
        <v>333569</v>
      </c>
      <c r="N127" s="33">
        <v>341037</v>
      </c>
      <c r="O127" s="34">
        <v>353584</v>
      </c>
      <c r="P127" s="35">
        <v>0</v>
      </c>
      <c r="Q127" s="35">
        <v>0</v>
      </c>
      <c r="R127" s="36">
        <v>1</v>
      </c>
      <c r="S127" s="32">
        <v>333569</v>
      </c>
      <c r="T127" s="33">
        <v>341037</v>
      </c>
      <c r="U127" s="34">
        <v>353584</v>
      </c>
      <c r="V127" s="35">
        <v>0</v>
      </c>
      <c r="W127" s="35">
        <v>0</v>
      </c>
      <c r="X127" s="40"/>
      <c r="Y127" s="40"/>
      <c r="Z127" s="40"/>
      <c r="AA127" s="40"/>
      <c r="AB127" s="41"/>
      <c r="AC127" s="41"/>
      <c r="AD127" s="41"/>
      <c r="AE127" s="41"/>
      <c r="AF127" s="36">
        <v>3401</v>
      </c>
      <c r="AG127" s="36">
        <v>285000</v>
      </c>
      <c r="AH127" s="36">
        <v>26</v>
      </c>
      <c r="AI127" s="36">
        <v>285000</v>
      </c>
      <c r="AJ127" s="37">
        <v>3206</v>
      </c>
      <c r="AK127" s="37">
        <v>296457</v>
      </c>
      <c r="AL127" s="37">
        <v>123</v>
      </c>
      <c r="AM127" s="37">
        <v>289659</v>
      </c>
      <c r="AN127" s="37">
        <v>720</v>
      </c>
      <c r="AO127" s="37">
        <v>309724</v>
      </c>
      <c r="AP127" s="37">
        <v>11</v>
      </c>
      <c r="AQ127" s="37">
        <v>295431</v>
      </c>
      <c r="AR127" s="37">
        <v>757</v>
      </c>
      <c r="AS127" s="37">
        <v>324116</v>
      </c>
      <c r="AT127" s="37">
        <v>103</v>
      </c>
      <c r="AU127" s="37">
        <v>315432</v>
      </c>
      <c r="AV127" s="37">
        <v>835</v>
      </c>
      <c r="AW127" s="37">
        <v>322330</v>
      </c>
      <c r="AX127" s="37">
        <v>80</v>
      </c>
      <c r="AY127" s="37">
        <v>314182</v>
      </c>
      <c r="AZ127" s="37">
        <v>699</v>
      </c>
      <c r="BA127" s="37">
        <v>319881</v>
      </c>
      <c r="BB127" s="37">
        <v>992</v>
      </c>
      <c r="BC127" s="37">
        <v>279126</v>
      </c>
      <c r="BD127" s="35">
        <v>1056</v>
      </c>
      <c r="BE127" s="35">
        <v>323497</v>
      </c>
      <c r="BF127" s="35">
        <v>36</v>
      </c>
      <c r="BG127" s="35">
        <v>315729</v>
      </c>
      <c r="BH127" s="35">
        <v>749</v>
      </c>
      <c r="BI127" s="35">
        <v>336809</v>
      </c>
      <c r="BJ127" s="35">
        <v>0</v>
      </c>
      <c r="BK127" s="35">
        <v>0</v>
      </c>
      <c r="BL127" s="35">
        <v>863</v>
      </c>
      <c r="BM127" s="35">
        <v>341037</v>
      </c>
      <c r="BN127" s="35">
        <v>0</v>
      </c>
      <c r="BO127" s="35">
        <v>0</v>
      </c>
      <c r="BP127" s="35">
        <v>3586</v>
      </c>
      <c r="BQ127" s="35">
        <v>334444</v>
      </c>
      <c r="BR127" s="35">
        <v>36</v>
      </c>
      <c r="BS127" s="35">
        <v>315729</v>
      </c>
      <c r="BT127" s="38">
        <f t="shared" si="5"/>
        <v>6326</v>
      </c>
      <c r="BU127" s="38">
        <f t="shared" si="6"/>
        <v>1768958097</v>
      </c>
      <c r="BV127" s="38">
        <f t="shared" si="7"/>
        <v>279632.95874170092</v>
      </c>
      <c r="BW127" s="38">
        <f t="shared" si="8"/>
        <v>279632.95874170092</v>
      </c>
      <c r="BX127" s="35">
        <v>750</v>
      </c>
      <c r="BY127" s="35">
        <v>367727</v>
      </c>
      <c r="BZ127" s="35">
        <v>0</v>
      </c>
      <c r="CA127" s="35">
        <v>0</v>
      </c>
    </row>
    <row r="128" spans="1:79">
      <c r="A128" s="29">
        <f t="shared" si="9"/>
        <v>127</v>
      </c>
      <c r="B128" s="30" t="s">
        <v>314</v>
      </c>
      <c r="C128" s="29" t="s">
        <v>314</v>
      </c>
      <c r="D128" s="31" t="s">
        <v>230</v>
      </c>
      <c r="E128" s="31" t="s">
        <v>607</v>
      </c>
      <c r="F128" s="31" t="s">
        <v>808</v>
      </c>
      <c r="G128" s="31" t="s">
        <v>804</v>
      </c>
      <c r="H128" s="31" t="s">
        <v>805</v>
      </c>
      <c r="I128" s="31" t="s">
        <v>806</v>
      </c>
      <c r="J128" s="31" t="s">
        <v>552</v>
      </c>
      <c r="K128" s="31" t="s">
        <v>807</v>
      </c>
      <c r="L128" s="31" t="s">
        <v>482</v>
      </c>
      <c r="M128" s="32">
        <v>304560</v>
      </c>
      <c r="N128" s="33">
        <v>330288</v>
      </c>
      <c r="O128" s="34">
        <v>346912</v>
      </c>
      <c r="P128" s="39"/>
      <c r="Q128" s="39"/>
      <c r="R128" s="36">
        <v>1</v>
      </c>
      <c r="S128" s="32">
        <v>304560</v>
      </c>
      <c r="T128" s="33">
        <v>330288</v>
      </c>
      <c r="U128" s="34">
        <v>346912</v>
      </c>
      <c r="V128" s="39"/>
      <c r="W128" s="39"/>
      <c r="X128" s="40"/>
      <c r="Y128" s="40"/>
      <c r="Z128" s="40"/>
      <c r="AA128" s="40"/>
      <c r="AB128" s="41"/>
      <c r="AC128" s="41"/>
      <c r="AD128" s="41"/>
      <c r="AE128" s="41"/>
      <c r="AF128" s="40"/>
      <c r="AG128" s="40"/>
      <c r="AH128" s="40"/>
      <c r="AI128" s="40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39"/>
      <c r="BE128" s="39"/>
      <c r="BF128" s="39"/>
      <c r="BG128" s="39"/>
      <c r="BH128" s="39"/>
      <c r="BI128" s="39"/>
      <c r="BJ128" s="39"/>
      <c r="BK128" s="39"/>
      <c r="BL128" s="42">
        <v>0</v>
      </c>
      <c r="BM128" s="42">
        <v>0</v>
      </c>
      <c r="BN128" s="42">
        <v>443</v>
      </c>
      <c r="BO128" s="42">
        <v>333597</v>
      </c>
      <c r="BP128" s="35">
        <v>0</v>
      </c>
      <c r="BQ128" s="35">
        <v>0</v>
      </c>
      <c r="BR128" s="35">
        <v>993</v>
      </c>
      <c r="BS128" s="35">
        <v>323258</v>
      </c>
      <c r="BT128" s="38">
        <f t="shared" si="5"/>
        <v>1436</v>
      </c>
      <c r="BU128" s="38">
        <f t="shared" si="6"/>
        <v>468778665</v>
      </c>
      <c r="BV128" s="38">
        <f t="shared" si="7"/>
        <v>326447.53830083564</v>
      </c>
      <c r="BW128" s="38">
        <f t="shared" si="8"/>
        <v>326447.53830083564</v>
      </c>
      <c r="BX128" s="35">
        <v>0</v>
      </c>
      <c r="BY128" s="35">
        <v>0</v>
      </c>
      <c r="BZ128" s="35">
        <v>192</v>
      </c>
      <c r="CA128" s="35">
        <v>330288</v>
      </c>
    </row>
    <row r="129" spans="1:79">
      <c r="A129" s="29">
        <f t="shared" si="9"/>
        <v>128</v>
      </c>
      <c r="B129" s="30" t="s">
        <v>314</v>
      </c>
      <c r="C129" s="29" t="s">
        <v>314</v>
      </c>
      <c r="D129" s="31" t="s">
        <v>230</v>
      </c>
      <c r="E129" s="31" t="s">
        <v>607</v>
      </c>
      <c r="F129" s="31" t="s">
        <v>809</v>
      </c>
      <c r="G129" s="31" t="s">
        <v>810</v>
      </c>
      <c r="H129" s="31" t="s">
        <v>811</v>
      </c>
      <c r="I129" s="31" t="s">
        <v>812</v>
      </c>
      <c r="J129" s="31" t="s">
        <v>552</v>
      </c>
      <c r="K129" s="31" t="s">
        <v>813</v>
      </c>
      <c r="L129" s="31" t="s">
        <v>482</v>
      </c>
      <c r="M129" s="32">
        <v>430435</v>
      </c>
      <c r="N129" s="33">
        <v>437249</v>
      </c>
      <c r="O129" s="34">
        <v>456263</v>
      </c>
      <c r="P129" s="35">
        <v>0</v>
      </c>
      <c r="Q129" s="35">
        <v>0</v>
      </c>
      <c r="R129" s="36">
        <v>1</v>
      </c>
      <c r="S129" s="32">
        <v>430435</v>
      </c>
      <c r="T129" s="33">
        <v>437249</v>
      </c>
      <c r="U129" s="34">
        <v>456263</v>
      </c>
      <c r="V129" s="35">
        <v>0</v>
      </c>
      <c r="W129" s="35">
        <v>0</v>
      </c>
      <c r="X129" s="36">
        <v>7879</v>
      </c>
      <c r="Y129" s="36">
        <v>377819</v>
      </c>
      <c r="Z129" s="36">
        <v>3290</v>
      </c>
      <c r="AA129" s="36">
        <v>406063</v>
      </c>
      <c r="AB129" s="37">
        <v>6936</v>
      </c>
      <c r="AC129" s="37">
        <v>433770</v>
      </c>
      <c r="AD129" s="37">
        <v>4290</v>
      </c>
      <c r="AE129" s="37">
        <v>426851</v>
      </c>
      <c r="AF129" s="36">
        <v>5223</v>
      </c>
      <c r="AG129" s="36">
        <v>401335</v>
      </c>
      <c r="AH129" s="36">
        <v>4458</v>
      </c>
      <c r="AI129" s="36">
        <v>369056</v>
      </c>
      <c r="AJ129" s="37">
        <v>6005</v>
      </c>
      <c r="AK129" s="37">
        <v>375203</v>
      </c>
      <c r="AL129" s="37">
        <v>5063</v>
      </c>
      <c r="AM129" s="37">
        <v>368638</v>
      </c>
      <c r="AN129" s="37">
        <v>1064</v>
      </c>
      <c r="AO129" s="37">
        <v>391473</v>
      </c>
      <c r="AP129" s="37">
        <v>1130</v>
      </c>
      <c r="AQ129" s="37">
        <v>375117</v>
      </c>
      <c r="AR129" s="37">
        <v>1914</v>
      </c>
      <c r="AS129" s="37">
        <v>414304</v>
      </c>
      <c r="AT129" s="37">
        <v>1092</v>
      </c>
      <c r="AU129" s="37">
        <v>381242</v>
      </c>
      <c r="AV129" s="37">
        <v>1836</v>
      </c>
      <c r="AW129" s="37">
        <v>413908</v>
      </c>
      <c r="AX129" s="37">
        <v>1448</v>
      </c>
      <c r="AY129" s="37">
        <v>383203</v>
      </c>
      <c r="AZ129" s="37">
        <v>2052</v>
      </c>
      <c r="BA129" s="37">
        <v>413434</v>
      </c>
      <c r="BB129" s="37">
        <v>2081</v>
      </c>
      <c r="BC129" s="37">
        <v>376561</v>
      </c>
      <c r="BD129" s="35">
        <v>1504</v>
      </c>
      <c r="BE129" s="35">
        <v>414789</v>
      </c>
      <c r="BF129" s="35">
        <v>1681</v>
      </c>
      <c r="BG129" s="35">
        <v>389988</v>
      </c>
      <c r="BH129" s="35">
        <v>2005</v>
      </c>
      <c r="BI129" s="35">
        <v>435150</v>
      </c>
      <c r="BJ129" s="35">
        <v>1</v>
      </c>
      <c r="BK129" s="35">
        <v>460062</v>
      </c>
      <c r="BL129" s="35">
        <v>2121</v>
      </c>
      <c r="BM129" s="35">
        <v>437242</v>
      </c>
      <c r="BN129" s="35">
        <v>0</v>
      </c>
      <c r="BO129" s="35">
        <v>0</v>
      </c>
      <c r="BP129" s="35">
        <v>7798</v>
      </c>
      <c r="BQ129" s="35">
        <v>432376</v>
      </c>
      <c r="BR129" s="35">
        <v>1682</v>
      </c>
      <c r="BS129" s="35">
        <v>390030</v>
      </c>
      <c r="BT129" s="38">
        <f t="shared" si="5"/>
        <v>16792</v>
      </c>
      <c r="BU129" s="38">
        <f t="shared" si="6"/>
        <v>6484010723</v>
      </c>
      <c r="BV129" s="38">
        <f t="shared" si="7"/>
        <v>386136.89393758931</v>
      </c>
      <c r="BW129" s="38">
        <f t="shared" si="8"/>
        <v>386136.89393758931</v>
      </c>
      <c r="BX129" s="35">
        <v>1859</v>
      </c>
      <c r="BY129" s="35">
        <v>474514</v>
      </c>
      <c r="BZ129" s="35">
        <v>0</v>
      </c>
      <c r="CA129" s="35">
        <v>0</v>
      </c>
    </row>
    <row r="130" spans="1:79">
      <c r="A130" s="29">
        <f t="shared" si="9"/>
        <v>129</v>
      </c>
      <c r="B130" s="30" t="s">
        <v>314</v>
      </c>
      <c r="C130" s="29" t="s">
        <v>314</v>
      </c>
      <c r="D130" s="31" t="s">
        <v>230</v>
      </c>
      <c r="E130" s="31" t="s">
        <v>607</v>
      </c>
      <c r="F130" s="31" t="s">
        <v>814</v>
      </c>
      <c r="G130" s="31" t="s">
        <v>810</v>
      </c>
      <c r="H130" s="31" t="s">
        <v>811</v>
      </c>
      <c r="I130" s="31" t="s">
        <v>815</v>
      </c>
      <c r="J130" s="31" t="s">
        <v>552</v>
      </c>
      <c r="K130" s="31" t="s">
        <v>813</v>
      </c>
      <c r="L130" s="31" t="s">
        <v>482</v>
      </c>
      <c r="M130" s="32">
        <v>377245</v>
      </c>
      <c r="N130" s="33">
        <v>410355</v>
      </c>
      <c r="O130" s="34">
        <v>430158</v>
      </c>
      <c r="P130" s="39"/>
      <c r="Q130" s="39"/>
      <c r="R130" s="36">
        <v>1</v>
      </c>
      <c r="S130" s="32">
        <v>377245</v>
      </c>
      <c r="T130" s="33">
        <v>410355</v>
      </c>
      <c r="U130" s="34">
        <v>430158</v>
      </c>
      <c r="V130" s="39"/>
      <c r="W130" s="39"/>
      <c r="X130" s="40"/>
      <c r="Y130" s="40"/>
      <c r="Z130" s="40"/>
      <c r="AA130" s="40"/>
      <c r="AB130" s="41"/>
      <c r="AC130" s="41"/>
      <c r="AD130" s="41"/>
      <c r="AE130" s="41"/>
      <c r="AF130" s="40"/>
      <c r="AG130" s="40"/>
      <c r="AH130" s="40"/>
      <c r="AI130" s="40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39"/>
      <c r="BE130" s="39"/>
      <c r="BF130" s="39"/>
      <c r="BG130" s="39"/>
      <c r="BH130" s="35">
        <v>0</v>
      </c>
      <c r="BI130" s="35">
        <v>0</v>
      </c>
      <c r="BJ130" s="35">
        <v>0</v>
      </c>
      <c r="BK130" s="35">
        <v>0</v>
      </c>
      <c r="BL130" s="35">
        <v>0</v>
      </c>
      <c r="BM130" s="35">
        <v>0</v>
      </c>
      <c r="BN130" s="35">
        <v>848</v>
      </c>
      <c r="BO130" s="35">
        <v>409769</v>
      </c>
      <c r="BP130" s="35">
        <v>0</v>
      </c>
      <c r="BQ130" s="35">
        <v>0</v>
      </c>
      <c r="BR130" s="35">
        <v>2430</v>
      </c>
      <c r="BS130" s="35">
        <v>410150</v>
      </c>
      <c r="BT130" s="38">
        <f t="shared" si="5"/>
        <v>3278</v>
      </c>
      <c r="BU130" s="38">
        <f t="shared" si="6"/>
        <v>1344148612</v>
      </c>
      <c r="BV130" s="38">
        <f t="shared" si="7"/>
        <v>410051.437461867</v>
      </c>
      <c r="BW130" s="38">
        <f t="shared" si="8"/>
        <v>410051.437461867</v>
      </c>
      <c r="BX130" s="35">
        <v>0</v>
      </c>
      <c r="BY130" s="35">
        <v>0</v>
      </c>
      <c r="BZ130" s="35">
        <v>1915</v>
      </c>
      <c r="CA130" s="35">
        <v>412366</v>
      </c>
    </row>
    <row r="131" spans="1:79">
      <c r="A131" s="29">
        <f t="shared" si="9"/>
        <v>130</v>
      </c>
      <c r="B131" s="30" t="s">
        <v>314</v>
      </c>
      <c r="C131" s="29" t="s">
        <v>315</v>
      </c>
      <c r="D131" s="31" t="s">
        <v>816</v>
      </c>
      <c r="E131" s="31" t="s">
        <v>607</v>
      </c>
      <c r="F131" s="31" t="s">
        <v>817</v>
      </c>
      <c r="G131" s="31" t="s">
        <v>818</v>
      </c>
      <c r="H131" s="31" t="s">
        <v>819</v>
      </c>
      <c r="I131" s="31" t="s">
        <v>820</v>
      </c>
      <c r="J131" s="31" t="s">
        <v>544</v>
      </c>
      <c r="K131" s="31" t="s">
        <v>821</v>
      </c>
      <c r="L131" s="31" t="s">
        <v>430</v>
      </c>
      <c r="M131" s="32">
        <v>0</v>
      </c>
      <c r="N131" s="33">
        <v>0</v>
      </c>
      <c r="O131" s="34">
        <v>0</v>
      </c>
      <c r="P131" s="35">
        <v>0</v>
      </c>
      <c r="Q131" s="35">
        <v>0</v>
      </c>
      <c r="R131" s="36">
        <v>2</v>
      </c>
      <c r="S131" s="32">
        <v>0</v>
      </c>
      <c r="T131" s="33">
        <v>0</v>
      </c>
      <c r="U131" s="34">
        <v>0</v>
      </c>
      <c r="V131" s="35">
        <v>0</v>
      </c>
      <c r="W131" s="35">
        <v>0</v>
      </c>
      <c r="X131" s="42">
        <v>2</v>
      </c>
      <c r="Y131" s="42">
        <v>130000</v>
      </c>
      <c r="Z131" s="42">
        <v>99211</v>
      </c>
      <c r="AA131" s="42">
        <v>90334</v>
      </c>
      <c r="AB131" s="37">
        <v>8</v>
      </c>
      <c r="AC131" s="37">
        <v>142500</v>
      </c>
      <c r="AD131" s="37">
        <v>149000</v>
      </c>
      <c r="AE131" s="37">
        <v>79800</v>
      </c>
      <c r="AF131" s="36">
        <v>0</v>
      </c>
      <c r="AG131" s="36">
        <v>0</v>
      </c>
      <c r="AH131" s="36">
        <v>166319</v>
      </c>
      <c r="AI131" s="36">
        <v>68000</v>
      </c>
      <c r="AJ131" s="42">
        <v>0</v>
      </c>
      <c r="AK131" s="42">
        <v>0</v>
      </c>
      <c r="AL131" s="42">
        <v>171022</v>
      </c>
      <c r="AM131" s="42">
        <v>70364</v>
      </c>
      <c r="AN131" s="42">
        <v>0</v>
      </c>
      <c r="AO131" s="42">
        <v>0</v>
      </c>
      <c r="AP131" s="42">
        <v>11500</v>
      </c>
      <c r="AQ131" s="42">
        <v>70489</v>
      </c>
      <c r="AR131" s="42">
        <v>0</v>
      </c>
      <c r="AS131" s="42">
        <v>0</v>
      </c>
      <c r="AT131" s="42">
        <v>21002</v>
      </c>
      <c r="AU131" s="42">
        <v>77402</v>
      </c>
      <c r="AV131" s="42">
        <v>25</v>
      </c>
      <c r="AW131" s="42">
        <v>183167</v>
      </c>
      <c r="AX131" s="42">
        <v>34000</v>
      </c>
      <c r="AY131" s="42">
        <v>77397</v>
      </c>
      <c r="AZ131" s="42">
        <v>57</v>
      </c>
      <c r="BA131" s="42">
        <v>179739</v>
      </c>
      <c r="BB131" s="42">
        <v>50000</v>
      </c>
      <c r="BC131" s="42">
        <v>77397</v>
      </c>
      <c r="BD131" s="42">
        <v>0</v>
      </c>
      <c r="BE131" s="42">
        <v>0</v>
      </c>
      <c r="BF131" s="42">
        <v>48198</v>
      </c>
      <c r="BG131" s="42">
        <v>77432</v>
      </c>
      <c r="BH131" s="42">
        <v>0</v>
      </c>
      <c r="BI131" s="42">
        <v>0</v>
      </c>
      <c r="BJ131" s="42">
        <v>0</v>
      </c>
      <c r="BK131" s="42">
        <v>0</v>
      </c>
      <c r="BL131" s="42">
        <v>0</v>
      </c>
      <c r="BM131" s="42">
        <v>0</v>
      </c>
      <c r="BN131" s="42">
        <v>5</v>
      </c>
      <c r="BO131" s="42">
        <v>155250</v>
      </c>
      <c r="BP131" s="42">
        <v>0</v>
      </c>
      <c r="BQ131" s="42">
        <v>0</v>
      </c>
      <c r="BR131" s="42">
        <v>48203</v>
      </c>
      <c r="BS131" s="42">
        <v>77440</v>
      </c>
      <c r="BT131" s="38">
        <f t="shared" ref="BT131:BT172" si="10">BR131+BP131+BN131+BL131+BJ131+BH131+BF131+BD131</f>
        <v>96406</v>
      </c>
      <c r="BU131" s="38">
        <f t="shared" ref="BU131:BU172" si="11">(BD131+BE131)+(BF131*BG131)+(BH131*BI131)+(BJ131*BK131)+(BL131*BM131)+(BN131*BO131)+(BP131*BQ131)+(BR131*BS131)</f>
        <v>7465684106</v>
      </c>
      <c r="BV131" s="38">
        <f t="shared" ref="BV131:BV172" si="12">BU131/BT131</f>
        <v>77440.035952119157</v>
      </c>
      <c r="BW131" s="38">
        <f t="shared" ref="BW131:BW172" si="13">BV131/R131</f>
        <v>38720.017976059578</v>
      </c>
      <c r="BX131" s="42">
        <v>0</v>
      </c>
      <c r="BY131" s="42">
        <v>0</v>
      </c>
      <c r="BZ131" s="42">
        <v>5</v>
      </c>
      <c r="CA131" s="42">
        <v>142000</v>
      </c>
    </row>
    <row r="132" spans="1:79">
      <c r="A132" s="29">
        <f t="shared" ref="A132:A172" si="14">A131+1</f>
        <v>131</v>
      </c>
      <c r="B132" s="30" t="s">
        <v>314</v>
      </c>
      <c r="C132" s="29" t="s">
        <v>315</v>
      </c>
      <c r="D132" s="31" t="s">
        <v>816</v>
      </c>
      <c r="E132" s="31" t="s">
        <v>607</v>
      </c>
      <c r="F132" s="31" t="s">
        <v>822</v>
      </c>
      <c r="G132" s="31" t="s">
        <v>818</v>
      </c>
      <c r="H132" s="31" t="s">
        <v>819</v>
      </c>
      <c r="I132" s="31" t="s">
        <v>820</v>
      </c>
      <c r="J132" s="31" t="s">
        <v>544</v>
      </c>
      <c r="K132" s="31" t="s">
        <v>823</v>
      </c>
      <c r="L132" s="31" t="s">
        <v>430</v>
      </c>
      <c r="M132" s="32">
        <v>81847</v>
      </c>
      <c r="N132" s="33">
        <v>81847</v>
      </c>
      <c r="O132" s="34">
        <v>81847</v>
      </c>
      <c r="P132" s="39"/>
      <c r="Q132" s="39"/>
      <c r="R132" s="36">
        <v>1</v>
      </c>
      <c r="S132" s="32">
        <v>81847</v>
      </c>
      <c r="T132" s="33">
        <v>81847</v>
      </c>
      <c r="U132" s="34">
        <v>81847</v>
      </c>
      <c r="V132" s="39"/>
      <c r="W132" s="39"/>
      <c r="X132" s="40"/>
      <c r="Y132" s="40"/>
      <c r="Z132" s="40"/>
      <c r="AA132" s="40"/>
      <c r="AB132" s="41"/>
      <c r="AC132" s="41"/>
      <c r="AD132" s="41"/>
      <c r="AE132" s="41"/>
      <c r="AF132" s="40"/>
      <c r="AG132" s="40"/>
      <c r="AH132" s="40"/>
      <c r="AI132" s="40"/>
      <c r="AJ132" s="37">
        <v>0</v>
      </c>
      <c r="AK132" s="37">
        <v>0</v>
      </c>
      <c r="AL132" s="37">
        <v>0</v>
      </c>
      <c r="AM132" s="37">
        <v>0</v>
      </c>
      <c r="AN132" s="42">
        <v>0</v>
      </c>
      <c r="AO132" s="42">
        <v>0</v>
      </c>
      <c r="AP132" s="42">
        <v>0</v>
      </c>
      <c r="AQ132" s="42">
        <v>0</v>
      </c>
      <c r="AR132" s="42">
        <v>0</v>
      </c>
      <c r="AS132" s="42">
        <v>0</v>
      </c>
      <c r="AT132" s="42">
        <v>0</v>
      </c>
      <c r="AU132" s="42">
        <v>0</v>
      </c>
      <c r="AV132" s="42">
        <v>0</v>
      </c>
      <c r="AW132" s="42">
        <v>0</v>
      </c>
      <c r="AX132" s="42">
        <v>0</v>
      </c>
      <c r="AY132" s="42">
        <v>0</v>
      </c>
      <c r="AZ132" s="42">
        <v>0</v>
      </c>
      <c r="BA132" s="42">
        <v>0</v>
      </c>
      <c r="BB132" s="42">
        <v>0</v>
      </c>
      <c r="BC132" s="42">
        <v>0</v>
      </c>
      <c r="BD132" s="42">
        <v>0</v>
      </c>
      <c r="BE132" s="42">
        <v>0</v>
      </c>
      <c r="BF132" s="42">
        <v>0</v>
      </c>
      <c r="BG132" s="42">
        <v>0</v>
      </c>
      <c r="BH132" s="42">
        <v>0</v>
      </c>
      <c r="BI132" s="42">
        <v>0</v>
      </c>
      <c r="BJ132" s="42">
        <v>34000</v>
      </c>
      <c r="BK132" s="42">
        <v>81847</v>
      </c>
      <c r="BL132" s="42">
        <v>0</v>
      </c>
      <c r="BM132" s="42">
        <v>0</v>
      </c>
      <c r="BN132" s="42">
        <v>38490</v>
      </c>
      <c r="BO132" s="42">
        <v>81847</v>
      </c>
      <c r="BP132" s="42">
        <v>0</v>
      </c>
      <c r="BQ132" s="42">
        <v>0</v>
      </c>
      <c r="BR132" s="42">
        <v>109490</v>
      </c>
      <c r="BS132" s="42">
        <v>81847</v>
      </c>
      <c r="BT132" s="38">
        <f t="shared" si="10"/>
        <v>181980</v>
      </c>
      <c r="BU132" s="38">
        <f t="shared" si="11"/>
        <v>14894517060</v>
      </c>
      <c r="BV132" s="38">
        <f t="shared" si="12"/>
        <v>81847</v>
      </c>
      <c r="BW132" s="38">
        <f t="shared" si="13"/>
        <v>81847</v>
      </c>
      <c r="BX132" s="35">
        <v>0</v>
      </c>
      <c r="BY132" s="35">
        <v>0</v>
      </c>
      <c r="BZ132" s="35">
        <v>44000</v>
      </c>
      <c r="CA132" s="35">
        <v>82907</v>
      </c>
    </row>
    <row r="133" spans="1:79">
      <c r="A133" s="29">
        <f t="shared" si="14"/>
        <v>132</v>
      </c>
      <c r="B133" s="30" t="s">
        <v>314</v>
      </c>
      <c r="C133" s="29" t="s">
        <v>315</v>
      </c>
      <c r="D133" s="31" t="s">
        <v>824</v>
      </c>
      <c r="E133" s="31" t="s">
        <v>825</v>
      </c>
      <c r="F133" s="31" t="s">
        <v>826</v>
      </c>
      <c r="G133" s="31" t="s">
        <v>827</v>
      </c>
      <c r="H133" s="31" t="s">
        <v>828</v>
      </c>
      <c r="I133" s="31" t="s">
        <v>829</v>
      </c>
      <c r="J133" s="31" t="s">
        <v>830</v>
      </c>
      <c r="K133" s="31" t="s">
        <v>831</v>
      </c>
      <c r="L133" s="31" t="s">
        <v>339</v>
      </c>
      <c r="M133" s="32">
        <v>58757</v>
      </c>
      <c r="N133" s="33">
        <v>127870</v>
      </c>
      <c r="O133" s="34">
        <v>137760</v>
      </c>
      <c r="P133" s="35">
        <v>0</v>
      </c>
      <c r="Q133" s="35">
        <v>0</v>
      </c>
      <c r="R133" s="36">
        <v>24</v>
      </c>
      <c r="S133" s="32">
        <v>2448.2083333333335</v>
      </c>
      <c r="T133" s="33">
        <v>5327.916666666667</v>
      </c>
      <c r="U133" s="34">
        <v>5740</v>
      </c>
      <c r="V133" s="35">
        <v>0</v>
      </c>
      <c r="W133" s="35">
        <v>0</v>
      </c>
      <c r="X133" s="42">
        <v>24335</v>
      </c>
      <c r="Y133" s="42">
        <v>85772</v>
      </c>
      <c r="Z133" s="42">
        <v>0</v>
      </c>
      <c r="AA133" s="42">
        <v>0</v>
      </c>
      <c r="AB133" s="42">
        <v>0</v>
      </c>
      <c r="AC133" s="42">
        <v>0</v>
      </c>
      <c r="AD133" s="42">
        <v>30536</v>
      </c>
      <c r="AE133" s="42">
        <v>80033</v>
      </c>
      <c r="AF133" s="42">
        <v>0</v>
      </c>
      <c r="AG133" s="42">
        <v>0</v>
      </c>
      <c r="AH133" s="42">
        <v>39756</v>
      </c>
      <c r="AI133" s="42">
        <v>71080</v>
      </c>
      <c r="AJ133" s="42">
        <v>102</v>
      </c>
      <c r="AK133" s="42">
        <v>6942</v>
      </c>
      <c r="AL133" s="42">
        <v>35874</v>
      </c>
      <c r="AM133" s="42">
        <v>66650</v>
      </c>
      <c r="AN133" s="42">
        <v>108</v>
      </c>
      <c r="AO133" s="42">
        <v>7444</v>
      </c>
      <c r="AP133" s="42">
        <v>9980</v>
      </c>
      <c r="AQ133" s="42">
        <v>61960</v>
      </c>
      <c r="AR133" s="42">
        <v>419</v>
      </c>
      <c r="AS133" s="42">
        <v>8228</v>
      </c>
      <c r="AT133" s="42">
        <v>8824</v>
      </c>
      <c r="AU133" s="42">
        <v>65299</v>
      </c>
      <c r="AV133" s="42">
        <v>28</v>
      </c>
      <c r="AW133" s="42">
        <v>7921</v>
      </c>
      <c r="AX133" s="42">
        <v>9536</v>
      </c>
      <c r="AY133" s="42">
        <v>60674</v>
      </c>
      <c r="AZ133" s="42">
        <v>0</v>
      </c>
      <c r="BA133" s="42">
        <v>0</v>
      </c>
      <c r="BB133" s="42">
        <v>10599</v>
      </c>
      <c r="BC133" s="42">
        <v>58642</v>
      </c>
      <c r="BD133" s="42">
        <v>3</v>
      </c>
      <c r="BE133" s="42">
        <v>10138</v>
      </c>
      <c r="BF133" s="42">
        <v>10079</v>
      </c>
      <c r="BG133" s="42">
        <v>58343</v>
      </c>
      <c r="BH133" s="42">
        <v>0</v>
      </c>
      <c r="BI133" s="42">
        <v>0</v>
      </c>
      <c r="BJ133" s="42">
        <v>11242</v>
      </c>
      <c r="BK133" s="42">
        <v>60274</v>
      </c>
      <c r="BL133" s="42">
        <v>13</v>
      </c>
      <c r="BM133" s="42">
        <v>137760</v>
      </c>
      <c r="BN133" s="42">
        <v>10492</v>
      </c>
      <c r="BO133" s="42">
        <v>59513</v>
      </c>
      <c r="BP133" s="42">
        <v>40</v>
      </c>
      <c r="BQ133" s="42">
        <v>122294</v>
      </c>
      <c r="BR133" s="42">
        <v>43244</v>
      </c>
      <c r="BS133" s="42">
        <v>59239</v>
      </c>
      <c r="BT133" s="38">
        <f t="shared" si="10"/>
        <v>75113</v>
      </c>
      <c r="BU133" s="38">
        <f t="shared" si="11"/>
        <v>4458473898</v>
      </c>
      <c r="BV133" s="38">
        <f t="shared" si="12"/>
        <v>59356.887596021996</v>
      </c>
      <c r="BW133" s="38">
        <f t="shared" si="13"/>
        <v>2473.20364983425</v>
      </c>
      <c r="BX133" s="42">
        <v>35</v>
      </c>
      <c r="BY133" s="42">
        <v>119064</v>
      </c>
      <c r="BZ133" s="42">
        <v>9120</v>
      </c>
      <c r="CA133" s="42">
        <v>60028</v>
      </c>
    </row>
    <row r="134" spans="1:79">
      <c r="A134" s="29">
        <f t="shared" si="14"/>
        <v>133</v>
      </c>
      <c r="B134" s="30" t="s">
        <v>314</v>
      </c>
      <c r="C134" s="29" t="s">
        <v>315</v>
      </c>
      <c r="D134" s="31" t="s">
        <v>824</v>
      </c>
      <c r="E134" s="31" t="s">
        <v>825</v>
      </c>
      <c r="F134" s="31" t="s">
        <v>832</v>
      </c>
      <c r="G134" s="31" t="s">
        <v>827</v>
      </c>
      <c r="H134" s="31" t="s">
        <v>828</v>
      </c>
      <c r="I134" s="31" t="s">
        <v>829</v>
      </c>
      <c r="J134" s="31" t="s">
        <v>830</v>
      </c>
      <c r="K134" s="31" t="s">
        <v>833</v>
      </c>
      <c r="L134" s="31" t="s">
        <v>339</v>
      </c>
      <c r="M134" s="32">
        <v>3256</v>
      </c>
      <c r="N134" s="33">
        <v>9632</v>
      </c>
      <c r="O134" s="34">
        <v>11805</v>
      </c>
      <c r="P134" s="35">
        <v>0</v>
      </c>
      <c r="Q134" s="35">
        <v>0</v>
      </c>
      <c r="R134" s="36">
        <v>1</v>
      </c>
      <c r="S134" s="32">
        <v>3256</v>
      </c>
      <c r="T134" s="33">
        <v>9632</v>
      </c>
      <c r="U134" s="34">
        <v>11805</v>
      </c>
      <c r="V134" s="35">
        <v>0</v>
      </c>
      <c r="W134" s="35">
        <v>0</v>
      </c>
      <c r="X134" s="42">
        <v>122486</v>
      </c>
      <c r="Y134" s="42">
        <v>6638</v>
      </c>
      <c r="Z134" s="42">
        <v>15303</v>
      </c>
      <c r="AA134" s="42">
        <v>6618</v>
      </c>
      <c r="AB134" s="42">
        <v>163585</v>
      </c>
      <c r="AC134" s="42">
        <v>6962</v>
      </c>
      <c r="AD134" s="42">
        <v>13241</v>
      </c>
      <c r="AE134" s="42">
        <v>6619</v>
      </c>
      <c r="AF134" s="42">
        <v>215091</v>
      </c>
      <c r="AG134" s="42">
        <v>7456</v>
      </c>
      <c r="AH134" s="42">
        <v>23137</v>
      </c>
      <c r="AI134" s="42">
        <v>4500</v>
      </c>
      <c r="AJ134" s="42">
        <v>337375</v>
      </c>
      <c r="AK134" s="42">
        <v>8073</v>
      </c>
      <c r="AL134" s="42">
        <v>8746</v>
      </c>
      <c r="AM134" s="42">
        <v>4502</v>
      </c>
      <c r="AN134" s="42">
        <v>97354</v>
      </c>
      <c r="AO134" s="42">
        <v>8303</v>
      </c>
      <c r="AP134" s="42">
        <v>7824</v>
      </c>
      <c r="AQ134" s="42">
        <v>4500</v>
      </c>
      <c r="AR134" s="37">
        <v>104781</v>
      </c>
      <c r="AS134" s="37">
        <v>8438</v>
      </c>
      <c r="AT134" s="37">
        <v>8483</v>
      </c>
      <c r="AU134" s="37">
        <v>4500</v>
      </c>
      <c r="AV134" s="42">
        <v>94449</v>
      </c>
      <c r="AW134" s="42">
        <v>8704</v>
      </c>
      <c r="AX134" s="42">
        <v>3657</v>
      </c>
      <c r="AY134" s="42">
        <v>4504</v>
      </c>
      <c r="AZ134" s="42">
        <v>78834</v>
      </c>
      <c r="BA134" s="42">
        <v>8953</v>
      </c>
      <c r="BB134" s="42">
        <v>10731</v>
      </c>
      <c r="BC134" s="42">
        <v>4500</v>
      </c>
      <c r="BD134" s="42">
        <v>121636</v>
      </c>
      <c r="BE134" s="42">
        <v>8974</v>
      </c>
      <c r="BF134" s="42">
        <v>2603</v>
      </c>
      <c r="BG134" s="42">
        <v>5066</v>
      </c>
      <c r="BH134" s="35">
        <v>93161</v>
      </c>
      <c r="BI134" s="35">
        <v>9222</v>
      </c>
      <c r="BJ134" s="35">
        <v>801</v>
      </c>
      <c r="BK134" s="35">
        <v>4640</v>
      </c>
      <c r="BL134" s="42">
        <v>115827</v>
      </c>
      <c r="BM134" s="42">
        <v>9254</v>
      </c>
      <c r="BN134" s="42">
        <v>283</v>
      </c>
      <c r="BO134" s="42">
        <v>4667</v>
      </c>
      <c r="BP134" s="35">
        <v>402917</v>
      </c>
      <c r="BQ134" s="35">
        <v>9230</v>
      </c>
      <c r="BR134" s="35">
        <v>3824</v>
      </c>
      <c r="BS134" s="35">
        <v>4883</v>
      </c>
      <c r="BT134" s="38">
        <f t="shared" si="10"/>
        <v>741052</v>
      </c>
      <c r="BU134" s="38">
        <f t="shared" si="11"/>
        <v>5686945111</v>
      </c>
      <c r="BV134" s="38">
        <f t="shared" si="12"/>
        <v>7674.1512215067232</v>
      </c>
      <c r="BW134" s="38">
        <f t="shared" si="13"/>
        <v>7674.1512215067232</v>
      </c>
      <c r="BX134" s="42">
        <v>132681</v>
      </c>
      <c r="BY134" s="42">
        <v>9638</v>
      </c>
      <c r="BZ134" s="42">
        <v>58</v>
      </c>
      <c r="CA134" s="42">
        <v>3376</v>
      </c>
    </row>
    <row r="135" spans="1:79">
      <c r="A135" s="29">
        <f t="shared" si="14"/>
        <v>134</v>
      </c>
      <c r="B135" s="30" t="s">
        <v>314</v>
      </c>
      <c r="C135" s="29" t="s">
        <v>315</v>
      </c>
      <c r="D135" s="31" t="s">
        <v>824</v>
      </c>
      <c r="E135" s="31" t="s">
        <v>825</v>
      </c>
      <c r="F135" s="31" t="s">
        <v>834</v>
      </c>
      <c r="G135" s="31" t="s">
        <v>835</v>
      </c>
      <c r="H135" s="31" t="s">
        <v>836</v>
      </c>
      <c r="I135" s="31" t="s">
        <v>829</v>
      </c>
      <c r="J135" s="31" t="s">
        <v>830</v>
      </c>
      <c r="K135" s="31" t="s">
        <v>837</v>
      </c>
      <c r="L135" s="31" t="s">
        <v>397</v>
      </c>
      <c r="M135" s="32">
        <v>0</v>
      </c>
      <c r="N135" s="33">
        <v>0</v>
      </c>
      <c r="O135" s="34">
        <v>0</v>
      </c>
      <c r="P135" s="35">
        <v>0</v>
      </c>
      <c r="Q135" s="35">
        <v>0</v>
      </c>
      <c r="R135" s="36">
        <v>1</v>
      </c>
      <c r="S135" s="32">
        <v>0</v>
      </c>
      <c r="T135" s="33">
        <v>0</v>
      </c>
      <c r="U135" s="34">
        <v>0</v>
      </c>
      <c r="V135" s="35">
        <v>0</v>
      </c>
      <c r="W135" s="35">
        <v>0</v>
      </c>
      <c r="X135" s="36">
        <v>0</v>
      </c>
      <c r="Y135" s="36">
        <v>0</v>
      </c>
      <c r="Z135" s="36">
        <v>0</v>
      </c>
      <c r="AA135" s="36">
        <v>0</v>
      </c>
      <c r="AB135" s="37">
        <v>0</v>
      </c>
      <c r="AC135" s="37">
        <v>0</v>
      </c>
      <c r="AD135" s="37">
        <v>0</v>
      </c>
      <c r="AE135" s="37">
        <v>0</v>
      </c>
      <c r="AF135" s="36">
        <v>0</v>
      </c>
      <c r="AG135" s="36">
        <v>0</v>
      </c>
      <c r="AH135" s="36">
        <v>0</v>
      </c>
      <c r="AI135" s="36">
        <v>0</v>
      </c>
      <c r="AJ135" s="37">
        <v>0</v>
      </c>
      <c r="AK135" s="37">
        <v>0</v>
      </c>
      <c r="AL135" s="37">
        <v>0</v>
      </c>
      <c r="AM135" s="37">
        <v>0</v>
      </c>
      <c r="AN135" s="42">
        <v>0</v>
      </c>
      <c r="AO135" s="42">
        <v>0</v>
      </c>
      <c r="AP135" s="42">
        <v>0</v>
      </c>
      <c r="AQ135" s="42">
        <v>0</v>
      </c>
      <c r="AR135" s="37">
        <v>0</v>
      </c>
      <c r="AS135" s="37">
        <v>0</v>
      </c>
      <c r="AT135" s="37">
        <v>0</v>
      </c>
      <c r="AU135" s="37">
        <v>0</v>
      </c>
      <c r="AV135" s="42">
        <v>0</v>
      </c>
      <c r="AW135" s="42">
        <v>0</v>
      </c>
      <c r="AX135" s="42">
        <v>0</v>
      </c>
      <c r="AY135" s="42">
        <v>0</v>
      </c>
      <c r="AZ135" s="42">
        <v>0</v>
      </c>
      <c r="BA135" s="42">
        <v>0</v>
      </c>
      <c r="BB135" s="42">
        <v>0</v>
      </c>
      <c r="BC135" s="42">
        <v>0</v>
      </c>
      <c r="BD135" s="42">
        <v>0</v>
      </c>
      <c r="BE135" s="42">
        <v>0</v>
      </c>
      <c r="BF135" s="42">
        <v>0</v>
      </c>
      <c r="BG135" s="42">
        <v>0</v>
      </c>
      <c r="BH135" s="42">
        <v>0</v>
      </c>
      <c r="BI135" s="42">
        <v>0</v>
      </c>
      <c r="BJ135" s="42">
        <v>24</v>
      </c>
      <c r="BK135" s="42">
        <v>3750</v>
      </c>
      <c r="BL135" s="42">
        <v>0</v>
      </c>
      <c r="BM135" s="42">
        <v>0</v>
      </c>
      <c r="BN135" s="42">
        <v>0</v>
      </c>
      <c r="BO135" s="42">
        <v>0</v>
      </c>
      <c r="BP135" s="35">
        <v>0</v>
      </c>
      <c r="BQ135" s="35">
        <v>0</v>
      </c>
      <c r="BR135" s="35">
        <v>24</v>
      </c>
      <c r="BS135" s="35">
        <v>3750</v>
      </c>
      <c r="BT135" s="38">
        <f t="shared" si="10"/>
        <v>48</v>
      </c>
      <c r="BU135" s="38">
        <f t="shared" si="11"/>
        <v>180000</v>
      </c>
      <c r="BV135" s="38">
        <f t="shared" si="12"/>
        <v>3750</v>
      </c>
      <c r="BW135" s="38">
        <f t="shared" si="13"/>
        <v>3750</v>
      </c>
      <c r="BX135" s="35">
        <v>0</v>
      </c>
      <c r="BY135" s="35">
        <v>0</v>
      </c>
      <c r="BZ135" s="35">
        <v>0</v>
      </c>
      <c r="CA135" s="35">
        <v>0</v>
      </c>
    </row>
    <row r="136" spans="1:79">
      <c r="A136" s="29">
        <f t="shared" si="14"/>
        <v>135</v>
      </c>
      <c r="B136" s="30" t="s">
        <v>314</v>
      </c>
      <c r="C136" s="29" t="s">
        <v>315</v>
      </c>
      <c r="D136" s="31" t="s">
        <v>824</v>
      </c>
      <c r="E136" s="31" t="s">
        <v>825</v>
      </c>
      <c r="F136" s="31" t="s">
        <v>838</v>
      </c>
      <c r="G136" s="31" t="s">
        <v>839</v>
      </c>
      <c r="H136" s="31" t="s">
        <v>840</v>
      </c>
      <c r="I136" s="31" t="s">
        <v>829</v>
      </c>
      <c r="J136" s="31" t="s">
        <v>830</v>
      </c>
      <c r="K136" s="31" t="s">
        <v>841</v>
      </c>
      <c r="L136" s="31" t="s">
        <v>842</v>
      </c>
      <c r="M136" s="32">
        <v>4045</v>
      </c>
      <c r="N136" s="33">
        <v>9407</v>
      </c>
      <c r="O136" s="34">
        <v>16085</v>
      </c>
      <c r="P136" s="35">
        <v>0</v>
      </c>
      <c r="Q136" s="35">
        <v>0</v>
      </c>
      <c r="R136" s="36">
        <v>1</v>
      </c>
      <c r="S136" s="32">
        <v>4045</v>
      </c>
      <c r="T136" s="33">
        <v>9407</v>
      </c>
      <c r="U136" s="34">
        <v>16085</v>
      </c>
      <c r="V136" s="35">
        <v>0</v>
      </c>
      <c r="W136" s="35">
        <v>0</v>
      </c>
      <c r="X136" s="36">
        <v>703829</v>
      </c>
      <c r="Y136" s="36">
        <v>7608</v>
      </c>
      <c r="Z136" s="36">
        <v>315314</v>
      </c>
      <c r="AA136" s="36">
        <v>4834</v>
      </c>
      <c r="AB136" s="37">
        <v>562660</v>
      </c>
      <c r="AC136" s="37">
        <v>8218</v>
      </c>
      <c r="AD136" s="37">
        <v>280312</v>
      </c>
      <c r="AE136" s="37">
        <v>4026</v>
      </c>
      <c r="AF136" s="36">
        <v>585570</v>
      </c>
      <c r="AG136" s="36">
        <v>7727</v>
      </c>
      <c r="AH136" s="36">
        <v>292850</v>
      </c>
      <c r="AI136" s="36">
        <v>3867</v>
      </c>
      <c r="AJ136" s="37">
        <v>538244</v>
      </c>
      <c r="AK136" s="37">
        <v>8059</v>
      </c>
      <c r="AL136" s="37">
        <v>397122</v>
      </c>
      <c r="AM136" s="37">
        <v>3777</v>
      </c>
      <c r="AN136" s="37">
        <v>141956</v>
      </c>
      <c r="AO136" s="37">
        <v>8603</v>
      </c>
      <c r="AP136" s="37">
        <v>79155</v>
      </c>
      <c r="AQ136" s="37">
        <v>3835</v>
      </c>
      <c r="AR136" s="37">
        <v>132174</v>
      </c>
      <c r="AS136" s="37">
        <v>8934</v>
      </c>
      <c r="AT136" s="37">
        <v>110294</v>
      </c>
      <c r="AU136" s="37">
        <v>3747</v>
      </c>
      <c r="AV136" s="37">
        <v>83725</v>
      </c>
      <c r="AW136" s="37">
        <v>8768</v>
      </c>
      <c r="AX136" s="37">
        <v>122142</v>
      </c>
      <c r="AY136" s="37">
        <v>5551</v>
      </c>
      <c r="AZ136" s="37">
        <v>106163</v>
      </c>
      <c r="BA136" s="37">
        <v>9103</v>
      </c>
      <c r="BB136" s="37">
        <v>68974</v>
      </c>
      <c r="BC136" s="37">
        <v>4012</v>
      </c>
      <c r="BD136" s="35">
        <v>101885</v>
      </c>
      <c r="BE136" s="35">
        <v>10045</v>
      </c>
      <c r="BF136" s="35">
        <v>92034</v>
      </c>
      <c r="BG136" s="35">
        <v>4446</v>
      </c>
      <c r="BH136" s="42">
        <v>108241</v>
      </c>
      <c r="BI136" s="42">
        <v>8963</v>
      </c>
      <c r="BJ136" s="42">
        <v>47490</v>
      </c>
      <c r="BK136" s="42">
        <v>4043</v>
      </c>
      <c r="BL136" s="42">
        <v>127110</v>
      </c>
      <c r="BM136" s="42">
        <v>8444</v>
      </c>
      <c r="BN136" s="42">
        <v>49715</v>
      </c>
      <c r="BO136" s="42">
        <v>3930</v>
      </c>
      <c r="BP136" s="35">
        <v>467896</v>
      </c>
      <c r="BQ136" s="35">
        <v>9181</v>
      </c>
      <c r="BR136" s="35">
        <v>276711</v>
      </c>
      <c r="BS136" s="35">
        <v>4157</v>
      </c>
      <c r="BT136" s="38">
        <f t="shared" si="10"/>
        <v>1271082</v>
      </c>
      <c r="BU136" s="38">
        <f t="shared" si="11"/>
        <v>8286198840</v>
      </c>
      <c r="BV136" s="38">
        <f t="shared" si="12"/>
        <v>6519.0120228277956</v>
      </c>
      <c r="BW136" s="38">
        <f t="shared" si="13"/>
        <v>6519.0120228277956</v>
      </c>
      <c r="BX136" s="42">
        <v>98966</v>
      </c>
      <c r="BY136" s="42">
        <v>10141</v>
      </c>
      <c r="BZ136" s="42">
        <v>54099</v>
      </c>
      <c r="CA136" s="42">
        <v>4009</v>
      </c>
    </row>
    <row r="137" spans="1:79">
      <c r="A137" s="29">
        <f t="shared" si="14"/>
        <v>136</v>
      </c>
      <c r="B137" s="30" t="s">
        <v>314</v>
      </c>
      <c r="C137" s="29" t="s">
        <v>315</v>
      </c>
      <c r="D137" s="31" t="s">
        <v>824</v>
      </c>
      <c r="E137" s="31" t="s">
        <v>825</v>
      </c>
      <c r="F137" s="31" t="s">
        <v>843</v>
      </c>
      <c r="G137" s="31" t="s">
        <v>844</v>
      </c>
      <c r="H137" s="31" t="s">
        <v>845</v>
      </c>
      <c r="I137" s="31" t="s">
        <v>338</v>
      </c>
      <c r="J137" s="31" t="s">
        <v>365</v>
      </c>
      <c r="K137" s="31" t="s">
        <v>846</v>
      </c>
      <c r="L137" s="31" t="s">
        <v>842</v>
      </c>
      <c r="M137" s="32">
        <v>0</v>
      </c>
      <c r="N137" s="33">
        <v>0</v>
      </c>
      <c r="O137" s="34">
        <v>0</v>
      </c>
      <c r="P137" s="35">
        <v>0</v>
      </c>
      <c r="Q137" s="35">
        <v>0</v>
      </c>
      <c r="R137" s="36">
        <v>14</v>
      </c>
      <c r="S137" s="32">
        <v>0</v>
      </c>
      <c r="T137" s="33">
        <v>0</v>
      </c>
      <c r="U137" s="34">
        <v>0</v>
      </c>
      <c r="V137" s="35">
        <v>0</v>
      </c>
      <c r="W137" s="35">
        <v>0</v>
      </c>
      <c r="X137" s="36">
        <v>0</v>
      </c>
      <c r="Y137" s="36">
        <v>0</v>
      </c>
      <c r="Z137" s="36">
        <v>0</v>
      </c>
      <c r="AA137" s="36">
        <v>0</v>
      </c>
      <c r="AB137" s="37">
        <v>0</v>
      </c>
      <c r="AC137" s="37">
        <v>0</v>
      </c>
      <c r="AD137" s="37">
        <v>0</v>
      </c>
      <c r="AE137" s="37">
        <v>0</v>
      </c>
      <c r="AF137" s="36">
        <v>0</v>
      </c>
      <c r="AG137" s="36">
        <v>0</v>
      </c>
      <c r="AH137" s="36">
        <v>0</v>
      </c>
      <c r="AI137" s="36">
        <v>0</v>
      </c>
      <c r="AJ137" s="37">
        <v>0</v>
      </c>
      <c r="AK137" s="37">
        <v>0</v>
      </c>
      <c r="AL137" s="37">
        <v>0</v>
      </c>
      <c r="AM137" s="37">
        <v>0</v>
      </c>
      <c r="AN137" s="37">
        <v>0</v>
      </c>
      <c r="AO137" s="37">
        <v>0</v>
      </c>
      <c r="AP137" s="37">
        <v>0</v>
      </c>
      <c r="AQ137" s="37">
        <v>0</v>
      </c>
      <c r="AR137" s="37">
        <v>0</v>
      </c>
      <c r="AS137" s="37">
        <v>0</v>
      </c>
      <c r="AT137" s="37">
        <v>0</v>
      </c>
      <c r="AU137" s="37">
        <v>0</v>
      </c>
      <c r="AV137" s="37">
        <v>0</v>
      </c>
      <c r="AW137" s="37">
        <v>0</v>
      </c>
      <c r="AX137" s="37">
        <v>0</v>
      </c>
      <c r="AY137" s="37">
        <v>0</v>
      </c>
      <c r="AZ137" s="41"/>
      <c r="BA137" s="41"/>
      <c r="BB137" s="41"/>
      <c r="BC137" s="41"/>
      <c r="BD137" s="35">
        <v>0</v>
      </c>
      <c r="BE137" s="35">
        <v>0</v>
      </c>
      <c r="BF137" s="35">
        <v>0</v>
      </c>
      <c r="BG137" s="35">
        <v>0</v>
      </c>
      <c r="BH137" s="42">
        <v>0</v>
      </c>
      <c r="BI137" s="42">
        <v>0</v>
      </c>
      <c r="BJ137" s="42">
        <v>0</v>
      </c>
      <c r="BK137" s="42">
        <v>0</v>
      </c>
      <c r="BL137" s="42">
        <v>0</v>
      </c>
      <c r="BM137" s="42">
        <v>0</v>
      </c>
      <c r="BN137" s="42">
        <v>0</v>
      </c>
      <c r="BO137" s="42">
        <v>0</v>
      </c>
      <c r="BP137" s="35">
        <v>0</v>
      </c>
      <c r="BQ137" s="35">
        <v>0</v>
      </c>
      <c r="BR137" s="35">
        <v>0</v>
      </c>
      <c r="BS137" s="35">
        <v>0</v>
      </c>
      <c r="BT137" s="38">
        <f t="shared" si="10"/>
        <v>0</v>
      </c>
      <c r="BU137" s="38">
        <f t="shared" si="11"/>
        <v>0</v>
      </c>
      <c r="BV137" s="38" t="e">
        <f t="shared" si="12"/>
        <v>#DIV/0!</v>
      </c>
      <c r="BW137" s="38" t="e">
        <f t="shared" si="13"/>
        <v>#DIV/0!</v>
      </c>
      <c r="BX137" s="35">
        <v>0</v>
      </c>
      <c r="BY137" s="35">
        <v>0</v>
      </c>
      <c r="BZ137" s="35">
        <v>0</v>
      </c>
      <c r="CA137" s="35">
        <v>0</v>
      </c>
    </row>
    <row r="138" spans="1:79">
      <c r="A138" s="29">
        <f t="shared" si="14"/>
        <v>137</v>
      </c>
      <c r="B138" s="30" t="s">
        <v>314</v>
      </c>
      <c r="C138" s="29" t="s">
        <v>315</v>
      </c>
      <c r="D138" s="31" t="s">
        <v>824</v>
      </c>
      <c r="E138" s="31" t="s">
        <v>825</v>
      </c>
      <c r="F138" s="31" t="s">
        <v>847</v>
      </c>
      <c r="G138" s="31" t="s">
        <v>848</v>
      </c>
      <c r="H138" s="31" t="s">
        <v>845</v>
      </c>
      <c r="I138" s="31" t="s">
        <v>338</v>
      </c>
      <c r="J138" s="31" t="s">
        <v>365</v>
      </c>
      <c r="K138" s="31" t="s">
        <v>371</v>
      </c>
      <c r="L138" s="31" t="s">
        <v>842</v>
      </c>
      <c r="M138" s="32">
        <v>24320</v>
      </c>
      <c r="N138" s="33">
        <v>34821</v>
      </c>
      <c r="O138" s="34">
        <v>39097</v>
      </c>
      <c r="P138" s="35">
        <v>0</v>
      </c>
      <c r="Q138" s="35">
        <v>0</v>
      </c>
      <c r="R138" s="36">
        <v>28</v>
      </c>
      <c r="S138" s="32">
        <v>868.57142857142856</v>
      </c>
      <c r="T138" s="33">
        <v>1243.6071428571429</v>
      </c>
      <c r="U138" s="34">
        <v>1396.3214285714287</v>
      </c>
      <c r="V138" s="35">
        <v>0</v>
      </c>
      <c r="W138" s="35">
        <v>0</v>
      </c>
      <c r="X138" s="36">
        <v>18535</v>
      </c>
      <c r="Y138" s="36">
        <v>30760</v>
      </c>
      <c r="Z138" s="36">
        <v>805</v>
      </c>
      <c r="AA138" s="36">
        <v>29087</v>
      </c>
      <c r="AB138" s="37">
        <v>17292</v>
      </c>
      <c r="AC138" s="37">
        <v>30750</v>
      </c>
      <c r="AD138" s="37">
        <v>1287</v>
      </c>
      <c r="AE138" s="37">
        <v>25118</v>
      </c>
      <c r="AF138" s="36">
        <v>17280</v>
      </c>
      <c r="AG138" s="36">
        <v>30655</v>
      </c>
      <c r="AH138" s="36">
        <v>2694</v>
      </c>
      <c r="AI138" s="36">
        <v>22436</v>
      </c>
      <c r="AJ138" s="37">
        <v>16812</v>
      </c>
      <c r="AK138" s="37">
        <v>30526</v>
      </c>
      <c r="AL138" s="37">
        <v>4049</v>
      </c>
      <c r="AM138" s="37">
        <v>20911</v>
      </c>
      <c r="AN138" s="37">
        <v>4314</v>
      </c>
      <c r="AO138" s="37">
        <v>31832</v>
      </c>
      <c r="AP138" s="37">
        <v>1088</v>
      </c>
      <c r="AQ138" s="37">
        <v>21621</v>
      </c>
      <c r="AR138" s="37">
        <v>4683</v>
      </c>
      <c r="AS138" s="37">
        <v>32697</v>
      </c>
      <c r="AT138" s="37">
        <v>1238</v>
      </c>
      <c r="AU138" s="37">
        <v>22332</v>
      </c>
      <c r="AV138" s="37">
        <v>3822</v>
      </c>
      <c r="AW138" s="37">
        <v>31661</v>
      </c>
      <c r="AX138" s="37">
        <v>2113</v>
      </c>
      <c r="AY138" s="37">
        <v>27658</v>
      </c>
      <c r="AZ138" s="37">
        <v>4863</v>
      </c>
      <c r="BA138" s="37">
        <v>32471</v>
      </c>
      <c r="BB138" s="37">
        <v>1283</v>
      </c>
      <c r="BC138" s="37">
        <v>22144</v>
      </c>
      <c r="BD138" s="35">
        <v>3372</v>
      </c>
      <c r="BE138" s="35">
        <v>34927</v>
      </c>
      <c r="BF138" s="35">
        <v>2083</v>
      </c>
      <c r="BG138" s="35">
        <v>27434</v>
      </c>
      <c r="BH138" s="35">
        <v>4184</v>
      </c>
      <c r="BI138" s="35">
        <v>34821</v>
      </c>
      <c r="BJ138" s="35">
        <v>1298</v>
      </c>
      <c r="BK138" s="35">
        <v>24320</v>
      </c>
      <c r="BL138" s="35">
        <v>4514</v>
      </c>
      <c r="BM138" s="35">
        <v>34707</v>
      </c>
      <c r="BN138" s="35">
        <v>1287</v>
      </c>
      <c r="BO138" s="35">
        <v>23225</v>
      </c>
      <c r="BP138" s="35">
        <v>16903</v>
      </c>
      <c r="BQ138" s="35">
        <v>34779</v>
      </c>
      <c r="BR138" s="35">
        <v>6349</v>
      </c>
      <c r="BS138" s="35">
        <v>24840</v>
      </c>
      <c r="BT138" s="38">
        <f t="shared" si="10"/>
        <v>39990</v>
      </c>
      <c r="BU138" s="38">
        <f t="shared" si="11"/>
        <v>1166578315</v>
      </c>
      <c r="BV138" s="38">
        <f t="shared" si="12"/>
        <v>29171.750812703176</v>
      </c>
      <c r="BW138" s="38">
        <f t="shared" si="13"/>
        <v>1041.8482433108277</v>
      </c>
      <c r="BX138" s="35">
        <v>3747</v>
      </c>
      <c r="BY138" s="35">
        <v>36032</v>
      </c>
      <c r="BZ138" s="35">
        <v>1389</v>
      </c>
      <c r="CA138" s="35">
        <v>23865</v>
      </c>
    </row>
    <row r="139" spans="1:79">
      <c r="A139" s="29">
        <f t="shared" si="14"/>
        <v>138</v>
      </c>
      <c r="B139" s="30" t="s">
        <v>314</v>
      </c>
      <c r="C139" s="29" t="s">
        <v>315</v>
      </c>
      <c r="D139" s="31" t="s">
        <v>824</v>
      </c>
      <c r="E139" s="31" t="s">
        <v>825</v>
      </c>
      <c r="F139" s="31" t="s">
        <v>849</v>
      </c>
      <c r="G139" s="31" t="s">
        <v>850</v>
      </c>
      <c r="H139" s="31" t="s">
        <v>851</v>
      </c>
      <c r="I139" s="31" t="s">
        <v>852</v>
      </c>
      <c r="J139" s="31" t="s">
        <v>365</v>
      </c>
      <c r="K139" s="31" t="s">
        <v>853</v>
      </c>
      <c r="L139" s="31" t="s">
        <v>842</v>
      </c>
      <c r="M139" s="32">
        <v>6148</v>
      </c>
      <c r="N139" s="33">
        <v>10581</v>
      </c>
      <c r="O139" s="34">
        <v>14995</v>
      </c>
      <c r="P139" s="35">
        <v>0</v>
      </c>
      <c r="Q139" s="35">
        <v>0</v>
      </c>
      <c r="R139" s="36">
        <v>30</v>
      </c>
      <c r="S139" s="32">
        <v>204.93333333333334</v>
      </c>
      <c r="T139" s="33">
        <v>352.7</v>
      </c>
      <c r="U139" s="34">
        <v>499.83333333333331</v>
      </c>
      <c r="V139" s="35">
        <v>0</v>
      </c>
      <c r="W139" s="35">
        <v>0</v>
      </c>
      <c r="X139" s="36">
        <v>62238</v>
      </c>
      <c r="Y139" s="36">
        <v>8309</v>
      </c>
      <c r="Z139" s="36">
        <v>33040</v>
      </c>
      <c r="AA139" s="36">
        <v>5698</v>
      </c>
      <c r="AB139" s="37">
        <v>65863</v>
      </c>
      <c r="AC139" s="37">
        <v>8757</v>
      </c>
      <c r="AD139" s="37">
        <v>30385</v>
      </c>
      <c r="AE139" s="37">
        <v>5783</v>
      </c>
      <c r="AF139" s="36">
        <v>63622</v>
      </c>
      <c r="AG139" s="36">
        <v>8755</v>
      </c>
      <c r="AH139" s="36">
        <v>33516</v>
      </c>
      <c r="AI139" s="36">
        <v>5114</v>
      </c>
      <c r="AJ139" s="37">
        <v>60728</v>
      </c>
      <c r="AK139" s="37">
        <v>8752</v>
      </c>
      <c r="AL139" s="37">
        <v>37339</v>
      </c>
      <c r="AM139" s="37">
        <v>4850</v>
      </c>
      <c r="AN139" s="37">
        <v>15323</v>
      </c>
      <c r="AO139" s="37">
        <v>9097</v>
      </c>
      <c r="AP139" s="37">
        <v>4870</v>
      </c>
      <c r="AQ139" s="37">
        <v>5466</v>
      </c>
      <c r="AR139" s="37">
        <v>17095</v>
      </c>
      <c r="AS139" s="37">
        <v>9346</v>
      </c>
      <c r="AT139" s="37">
        <v>5927</v>
      </c>
      <c r="AU139" s="37">
        <v>5528</v>
      </c>
      <c r="AV139" s="37">
        <v>10557</v>
      </c>
      <c r="AW139" s="37">
        <v>9378</v>
      </c>
      <c r="AX139" s="37">
        <v>9538</v>
      </c>
      <c r="AY139" s="37">
        <v>7185</v>
      </c>
      <c r="AZ139" s="37">
        <v>15140</v>
      </c>
      <c r="BA139" s="37">
        <v>9362</v>
      </c>
      <c r="BB139" s="37">
        <v>5437</v>
      </c>
      <c r="BC139" s="37">
        <v>5247</v>
      </c>
      <c r="BD139" s="35">
        <v>12180</v>
      </c>
      <c r="BE139" s="35">
        <v>9974</v>
      </c>
      <c r="BF139" s="35">
        <v>7028</v>
      </c>
      <c r="BG139" s="35">
        <v>6856</v>
      </c>
      <c r="BH139" s="35">
        <v>14812</v>
      </c>
      <c r="BI139" s="35">
        <v>10581</v>
      </c>
      <c r="BJ139" s="35">
        <v>2973</v>
      </c>
      <c r="BK139" s="35">
        <v>6148</v>
      </c>
      <c r="BL139" s="35">
        <v>19962</v>
      </c>
      <c r="BM139" s="35">
        <v>10785</v>
      </c>
      <c r="BN139" s="35">
        <v>2705</v>
      </c>
      <c r="BO139" s="35">
        <v>5110</v>
      </c>
      <c r="BP139" s="35">
        <v>61289</v>
      </c>
      <c r="BQ139" s="35">
        <v>11074</v>
      </c>
      <c r="BR139" s="35">
        <v>19036</v>
      </c>
      <c r="BS139" s="35">
        <v>5661</v>
      </c>
      <c r="BT139" s="38">
        <f t="shared" si="10"/>
        <v>139985</v>
      </c>
      <c r="BU139" s="38">
        <f t="shared" si="11"/>
        <v>1238799800</v>
      </c>
      <c r="BV139" s="38">
        <f t="shared" si="12"/>
        <v>8849.5181626602844</v>
      </c>
      <c r="BW139" s="38">
        <f t="shared" si="13"/>
        <v>294.98393875534282</v>
      </c>
      <c r="BX139" s="35">
        <v>13922</v>
      </c>
      <c r="BY139" s="35">
        <v>12031</v>
      </c>
      <c r="BZ139" s="35">
        <v>855</v>
      </c>
      <c r="CA139" s="35">
        <v>7984</v>
      </c>
    </row>
    <row r="140" spans="1:79">
      <c r="A140" s="29">
        <f t="shared" si="14"/>
        <v>139</v>
      </c>
      <c r="B140" s="30" t="s">
        <v>314</v>
      </c>
      <c r="C140" s="29" t="s">
        <v>315</v>
      </c>
      <c r="D140" s="31" t="s">
        <v>824</v>
      </c>
      <c r="E140" s="31" t="s">
        <v>825</v>
      </c>
      <c r="F140" s="31" t="s">
        <v>854</v>
      </c>
      <c r="G140" s="31" t="s">
        <v>855</v>
      </c>
      <c r="H140" s="31" t="s">
        <v>856</v>
      </c>
      <c r="I140" s="31" t="s">
        <v>857</v>
      </c>
      <c r="J140" s="31" t="s">
        <v>322</v>
      </c>
      <c r="K140" s="31" t="s">
        <v>858</v>
      </c>
      <c r="L140" s="31" t="s">
        <v>842</v>
      </c>
      <c r="M140" s="32">
        <v>38500</v>
      </c>
      <c r="N140" s="33">
        <v>38500</v>
      </c>
      <c r="O140" s="34">
        <v>43500</v>
      </c>
      <c r="P140" s="35">
        <v>0</v>
      </c>
      <c r="Q140" s="35">
        <v>0</v>
      </c>
      <c r="R140" s="36">
        <v>1</v>
      </c>
      <c r="S140" s="32">
        <v>38500</v>
      </c>
      <c r="T140" s="33">
        <v>38500</v>
      </c>
      <c r="U140" s="34">
        <v>43500</v>
      </c>
      <c r="V140" s="35">
        <v>0</v>
      </c>
      <c r="W140" s="35">
        <v>0</v>
      </c>
      <c r="X140" s="36">
        <v>6004</v>
      </c>
      <c r="Y140" s="36">
        <v>37802</v>
      </c>
      <c r="Z140" s="36">
        <v>415</v>
      </c>
      <c r="AA140" s="36">
        <v>33342</v>
      </c>
      <c r="AB140" s="37">
        <v>5760</v>
      </c>
      <c r="AC140" s="37">
        <v>38246</v>
      </c>
      <c r="AD140" s="37">
        <v>1255</v>
      </c>
      <c r="AE140" s="37">
        <v>19775</v>
      </c>
      <c r="AF140" s="36">
        <v>2360</v>
      </c>
      <c r="AG140" s="36">
        <v>38500</v>
      </c>
      <c r="AH140" s="36">
        <v>13</v>
      </c>
      <c r="AI140" s="36">
        <v>38500</v>
      </c>
      <c r="AJ140" s="37">
        <v>0</v>
      </c>
      <c r="AK140" s="37">
        <v>0</v>
      </c>
      <c r="AL140" s="37">
        <v>0</v>
      </c>
      <c r="AM140" s="37">
        <v>0</v>
      </c>
      <c r="AN140" s="37">
        <v>0</v>
      </c>
      <c r="AO140" s="37">
        <v>0</v>
      </c>
      <c r="AP140" s="37">
        <v>0</v>
      </c>
      <c r="AQ140" s="37">
        <v>0</v>
      </c>
      <c r="AR140" s="37">
        <v>0</v>
      </c>
      <c r="AS140" s="37">
        <v>0</v>
      </c>
      <c r="AT140" s="37">
        <v>0</v>
      </c>
      <c r="AU140" s="37">
        <v>0</v>
      </c>
      <c r="AV140" s="37">
        <v>0</v>
      </c>
      <c r="AW140" s="37">
        <v>0</v>
      </c>
      <c r="AX140" s="37">
        <v>0</v>
      </c>
      <c r="AY140" s="37">
        <v>0</v>
      </c>
      <c r="AZ140" s="37">
        <v>0</v>
      </c>
      <c r="BA140" s="37">
        <v>0</v>
      </c>
      <c r="BB140" s="37">
        <v>0</v>
      </c>
      <c r="BC140" s="37">
        <v>0</v>
      </c>
      <c r="BD140" s="35">
        <v>0</v>
      </c>
      <c r="BE140" s="35">
        <v>0</v>
      </c>
      <c r="BF140" s="35">
        <v>0</v>
      </c>
      <c r="BG140" s="35">
        <v>0</v>
      </c>
      <c r="BH140" s="35">
        <v>0</v>
      </c>
      <c r="BI140" s="35">
        <v>0</v>
      </c>
      <c r="BJ140" s="35">
        <v>0</v>
      </c>
      <c r="BK140" s="35">
        <v>0</v>
      </c>
      <c r="BL140" s="35">
        <v>0</v>
      </c>
      <c r="BM140" s="35">
        <v>0</v>
      </c>
      <c r="BN140" s="35">
        <v>0</v>
      </c>
      <c r="BO140" s="35">
        <v>0</v>
      </c>
      <c r="BP140" s="35">
        <v>0</v>
      </c>
      <c r="BQ140" s="35">
        <v>0</v>
      </c>
      <c r="BR140" s="35">
        <v>0</v>
      </c>
      <c r="BS140" s="35">
        <v>0</v>
      </c>
      <c r="BT140" s="38">
        <f t="shared" si="10"/>
        <v>0</v>
      </c>
      <c r="BU140" s="38">
        <f t="shared" si="11"/>
        <v>0</v>
      </c>
      <c r="BV140" s="38" t="e">
        <f t="shared" si="12"/>
        <v>#DIV/0!</v>
      </c>
      <c r="BW140" s="38" t="e">
        <f t="shared" si="13"/>
        <v>#DIV/0!</v>
      </c>
      <c r="BX140" s="35">
        <v>0</v>
      </c>
      <c r="BY140" s="35">
        <v>0</v>
      </c>
      <c r="BZ140" s="35">
        <v>0</v>
      </c>
      <c r="CA140" s="35">
        <v>0</v>
      </c>
    </row>
    <row r="141" spans="1:79">
      <c r="A141" s="29">
        <f t="shared" si="14"/>
        <v>140</v>
      </c>
      <c r="B141" s="30" t="s">
        <v>314</v>
      </c>
      <c r="C141" s="29" t="s">
        <v>315</v>
      </c>
      <c r="D141" s="31" t="s">
        <v>859</v>
      </c>
      <c r="E141" s="31" t="s">
        <v>860</v>
      </c>
      <c r="F141" s="31" t="s">
        <v>861</v>
      </c>
      <c r="G141" s="31" t="s">
        <v>862</v>
      </c>
      <c r="H141" s="31" t="s">
        <v>863</v>
      </c>
      <c r="I141" s="31" t="s">
        <v>864</v>
      </c>
      <c r="J141" s="31" t="s">
        <v>322</v>
      </c>
      <c r="K141" s="31" t="s">
        <v>865</v>
      </c>
      <c r="L141" s="31" t="s">
        <v>866</v>
      </c>
      <c r="M141" s="32">
        <v>15761</v>
      </c>
      <c r="N141" s="33">
        <v>15761</v>
      </c>
      <c r="O141" s="34">
        <v>17735</v>
      </c>
      <c r="P141" s="42">
        <v>0</v>
      </c>
      <c r="Q141" s="42">
        <v>0</v>
      </c>
      <c r="R141" s="36">
        <v>1</v>
      </c>
      <c r="S141" s="32">
        <v>15761</v>
      </c>
      <c r="T141" s="33">
        <v>15761</v>
      </c>
      <c r="U141" s="34">
        <v>17735</v>
      </c>
      <c r="V141" s="42">
        <v>0</v>
      </c>
      <c r="W141" s="42">
        <v>0</v>
      </c>
      <c r="X141" s="42">
        <v>322066</v>
      </c>
      <c r="Y141" s="42">
        <v>9163</v>
      </c>
      <c r="Z141" s="42">
        <v>40904</v>
      </c>
      <c r="AA141" s="42">
        <v>6986</v>
      </c>
      <c r="AB141" s="42">
        <v>126904</v>
      </c>
      <c r="AC141" s="42">
        <v>12365</v>
      </c>
      <c r="AD141" s="42">
        <v>22818</v>
      </c>
      <c r="AE141" s="42">
        <v>6836</v>
      </c>
      <c r="AF141" s="42">
        <v>245483</v>
      </c>
      <c r="AG141" s="42">
        <v>13515</v>
      </c>
      <c r="AH141" s="42">
        <v>85169</v>
      </c>
      <c r="AI141" s="42">
        <v>4300</v>
      </c>
      <c r="AJ141" s="42">
        <v>494151</v>
      </c>
      <c r="AK141" s="42">
        <v>14482</v>
      </c>
      <c r="AL141" s="42">
        <v>37462</v>
      </c>
      <c r="AM141" s="42">
        <v>4312</v>
      </c>
      <c r="AN141" s="37">
        <v>193010</v>
      </c>
      <c r="AO141" s="37">
        <v>14246</v>
      </c>
      <c r="AP141" s="37">
        <v>40488</v>
      </c>
      <c r="AQ141" s="37">
        <v>4300</v>
      </c>
      <c r="AR141" s="37">
        <v>167869</v>
      </c>
      <c r="AS141" s="37">
        <v>14481</v>
      </c>
      <c r="AT141" s="37">
        <v>40968</v>
      </c>
      <c r="AU141" s="37">
        <v>4300</v>
      </c>
      <c r="AV141" s="37">
        <v>154016</v>
      </c>
      <c r="AW141" s="37">
        <v>14700</v>
      </c>
      <c r="AX141" s="37">
        <v>11099</v>
      </c>
      <c r="AY141" s="37">
        <v>4300</v>
      </c>
      <c r="AZ141" s="37">
        <v>165450</v>
      </c>
      <c r="BA141" s="37">
        <v>14535</v>
      </c>
      <c r="BB141" s="37">
        <v>53352</v>
      </c>
      <c r="BC141" s="37">
        <v>4300</v>
      </c>
      <c r="BD141" s="35">
        <v>250979</v>
      </c>
      <c r="BE141" s="35">
        <v>14705</v>
      </c>
      <c r="BF141" s="35">
        <v>9077</v>
      </c>
      <c r="BG141" s="35">
        <v>4167</v>
      </c>
      <c r="BH141" s="35">
        <v>221200</v>
      </c>
      <c r="BI141" s="35">
        <v>15026</v>
      </c>
      <c r="BJ141" s="35">
        <v>1911</v>
      </c>
      <c r="BK141" s="35">
        <v>89276</v>
      </c>
      <c r="BL141" s="35">
        <v>238282</v>
      </c>
      <c r="BM141" s="35">
        <v>14930</v>
      </c>
      <c r="BN141" s="35">
        <v>1486</v>
      </c>
      <c r="BO141" s="35">
        <v>81009</v>
      </c>
      <c r="BP141" s="35">
        <v>867424</v>
      </c>
      <c r="BQ141" s="35">
        <v>15040</v>
      </c>
      <c r="BR141" s="35">
        <v>13673</v>
      </c>
      <c r="BS141" s="35">
        <v>31103</v>
      </c>
      <c r="BT141" s="38">
        <f t="shared" si="10"/>
        <v>1604032</v>
      </c>
      <c r="BU141" s="38">
        <f t="shared" si="11"/>
        <v>20681705092</v>
      </c>
      <c r="BV141" s="38">
        <f t="shared" si="12"/>
        <v>12893.573876331644</v>
      </c>
      <c r="BW141" s="38">
        <f t="shared" si="13"/>
        <v>12893.573876331644</v>
      </c>
      <c r="BX141" s="35">
        <v>291095</v>
      </c>
      <c r="BY141" s="35">
        <v>15544</v>
      </c>
      <c r="BZ141" s="35">
        <v>119</v>
      </c>
      <c r="CA141" s="35">
        <v>56864</v>
      </c>
    </row>
    <row r="142" spans="1:79">
      <c r="A142" s="29">
        <f t="shared" si="14"/>
        <v>141</v>
      </c>
      <c r="B142" s="30" t="s">
        <v>314</v>
      </c>
      <c r="C142" s="29" t="s">
        <v>315</v>
      </c>
      <c r="D142" s="31" t="s">
        <v>859</v>
      </c>
      <c r="E142" s="31" t="s">
        <v>860</v>
      </c>
      <c r="F142" s="31" t="s">
        <v>867</v>
      </c>
      <c r="G142" s="31" t="s">
        <v>862</v>
      </c>
      <c r="H142" s="31" t="s">
        <v>863</v>
      </c>
      <c r="I142" s="31" t="s">
        <v>864</v>
      </c>
      <c r="J142" s="31" t="s">
        <v>322</v>
      </c>
      <c r="K142" s="31" t="s">
        <v>868</v>
      </c>
      <c r="L142" s="31" t="s">
        <v>866</v>
      </c>
      <c r="M142" s="32">
        <v>46111</v>
      </c>
      <c r="N142" s="33">
        <v>46111</v>
      </c>
      <c r="O142" s="34">
        <v>92400</v>
      </c>
      <c r="P142" s="42">
        <v>0</v>
      </c>
      <c r="Q142" s="42">
        <v>0</v>
      </c>
      <c r="R142" s="36">
        <v>24</v>
      </c>
      <c r="S142" s="32">
        <v>1921.2916666666667</v>
      </c>
      <c r="T142" s="33">
        <v>1921.2916666666667</v>
      </c>
      <c r="U142" s="34">
        <v>3850</v>
      </c>
      <c r="V142" s="42">
        <v>0</v>
      </c>
      <c r="W142" s="42">
        <v>0</v>
      </c>
      <c r="X142" s="42">
        <v>99218</v>
      </c>
      <c r="Y142" s="42">
        <v>74516</v>
      </c>
      <c r="Z142" s="42">
        <v>0</v>
      </c>
      <c r="AA142" s="42">
        <v>0</v>
      </c>
      <c r="AB142" s="42">
        <v>0</v>
      </c>
      <c r="AC142" s="42">
        <v>0</v>
      </c>
      <c r="AD142" s="42">
        <v>50953</v>
      </c>
      <c r="AE142" s="42">
        <v>70986</v>
      </c>
      <c r="AF142" s="42">
        <v>690</v>
      </c>
      <c r="AG142" s="42">
        <v>5023</v>
      </c>
      <c r="AH142" s="42">
        <v>103491</v>
      </c>
      <c r="AI142" s="42">
        <v>57795</v>
      </c>
      <c r="AJ142" s="37">
        <v>0</v>
      </c>
      <c r="AK142" s="37">
        <v>0</v>
      </c>
      <c r="AL142" s="37">
        <v>120917</v>
      </c>
      <c r="AM142" s="37">
        <v>52808</v>
      </c>
      <c r="AN142" s="37">
        <v>0</v>
      </c>
      <c r="AO142" s="37">
        <v>0</v>
      </c>
      <c r="AP142" s="37">
        <v>31122</v>
      </c>
      <c r="AQ142" s="37">
        <v>53155</v>
      </c>
      <c r="AR142" s="37">
        <v>0</v>
      </c>
      <c r="AS142" s="37">
        <v>0</v>
      </c>
      <c r="AT142" s="37">
        <v>32872</v>
      </c>
      <c r="AU142" s="37">
        <v>50517</v>
      </c>
      <c r="AV142" s="37">
        <v>0</v>
      </c>
      <c r="AW142" s="37">
        <v>0</v>
      </c>
      <c r="AX142" s="37">
        <v>30072</v>
      </c>
      <c r="AY142" s="37">
        <v>54399</v>
      </c>
      <c r="AZ142" s="37">
        <v>0</v>
      </c>
      <c r="BA142" s="37">
        <v>0</v>
      </c>
      <c r="BB142" s="37">
        <v>35844</v>
      </c>
      <c r="BC142" s="37">
        <v>50799</v>
      </c>
      <c r="BD142" s="35">
        <v>0</v>
      </c>
      <c r="BE142" s="35">
        <v>0</v>
      </c>
      <c r="BF142" s="35">
        <v>27418</v>
      </c>
      <c r="BG142" s="35">
        <v>51680</v>
      </c>
      <c r="BH142" s="35">
        <v>0</v>
      </c>
      <c r="BI142" s="35">
        <v>0</v>
      </c>
      <c r="BJ142" s="35">
        <v>32590</v>
      </c>
      <c r="BK142" s="35">
        <v>50609</v>
      </c>
      <c r="BL142" s="35">
        <v>0</v>
      </c>
      <c r="BM142" s="35">
        <v>0</v>
      </c>
      <c r="BN142" s="35">
        <v>35058</v>
      </c>
      <c r="BO142" s="35">
        <v>47975</v>
      </c>
      <c r="BP142" s="35">
        <v>0</v>
      </c>
      <c r="BQ142" s="35">
        <v>0</v>
      </c>
      <c r="BR142" s="35">
        <v>131647</v>
      </c>
      <c r="BS142" s="35">
        <v>48881</v>
      </c>
      <c r="BT142" s="38">
        <f t="shared" si="10"/>
        <v>226713</v>
      </c>
      <c r="BU142" s="38">
        <f t="shared" si="11"/>
        <v>11183254107</v>
      </c>
      <c r="BV142" s="38">
        <f t="shared" si="12"/>
        <v>49327.802583001416</v>
      </c>
      <c r="BW142" s="38">
        <f t="shared" si="13"/>
        <v>2055.325107625059</v>
      </c>
      <c r="BX142" s="35">
        <v>0</v>
      </c>
      <c r="BY142" s="35">
        <v>0</v>
      </c>
      <c r="BZ142" s="35">
        <v>32498</v>
      </c>
      <c r="CA142" s="35">
        <v>48207</v>
      </c>
    </row>
    <row r="143" spans="1:79">
      <c r="A143" s="29">
        <f t="shared" si="14"/>
        <v>142</v>
      </c>
      <c r="B143" s="30" t="s">
        <v>314</v>
      </c>
      <c r="C143" s="29" t="s">
        <v>315</v>
      </c>
      <c r="D143" s="31" t="s">
        <v>859</v>
      </c>
      <c r="E143" s="31" t="s">
        <v>860</v>
      </c>
      <c r="F143" s="31" t="s">
        <v>869</v>
      </c>
      <c r="G143" s="31" t="s">
        <v>870</v>
      </c>
      <c r="H143" s="31" t="s">
        <v>871</v>
      </c>
      <c r="I143" s="31" t="s">
        <v>864</v>
      </c>
      <c r="J143" s="31" t="s">
        <v>322</v>
      </c>
      <c r="K143" s="31" t="s">
        <v>872</v>
      </c>
      <c r="L143" s="31" t="s">
        <v>873</v>
      </c>
      <c r="M143" s="32">
        <v>0</v>
      </c>
      <c r="N143" s="33">
        <v>0</v>
      </c>
      <c r="O143" s="34">
        <v>0</v>
      </c>
      <c r="P143" s="39"/>
      <c r="Q143" s="39"/>
      <c r="R143" s="36">
        <v>1</v>
      </c>
      <c r="S143" s="32">
        <v>0</v>
      </c>
      <c r="T143" s="33">
        <v>0</v>
      </c>
      <c r="U143" s="34">
        <v>0</v>
      </c>
      <c r="V143" s="39"/>
      <c r="W143" s="39"/>
      <c r="X143" s="36">
        <v>0</v>
      </c>
      <c r="Y143" s="36">
        <v>0</v>
      </c>
      <c r="Z143" s="36">
        <v>0</v>
      </c>
      <c r="AA143" s="36">
        <v>0</v>
      </c>
      <c r="AB143" s="37">
        <v>0</v>
      </c>
      <c r="AC143" s="37">
        <v>0</v>
      </c>
      <c r="AD143" s="37">
        <v>0</v>
      </c>
      <c r="AE143" s="37">
        <v>0</v>
      </c>
      <c r="AF143" s="36">
        <v>0</v>
      </c>
      <c r="AG143" s="36">
        <v>0</v>
      </c>
      <c r="AH143" s="36">
        <v>0</v>
      </c>
      <c r="AI143" s="36">
        <v>0</v>
      </c>
      <c r="AJ143" s="37">
        <v>0</v>
      </c>
      <c r="AK143" s="37">
        <v>0</v>
      </c>
      <c r="AL143" s="37">
        <v>0</v>
      </c>
      <c r="AM143" s="37">
        <v>0</v>
      </c>
      <c r="AN143" s="37">
        <v>0</v>
      </c>
      <c r="AO143" s="37">
        <v>0</v>
      </c>
      <c r="AP143" s="37">
        <v>0</v>
      </c>
      <c r="AQ143" s="37">
        <v>0</v>
      </c>
      <c r="AR143" s="37">
        <v>0</v>
      </c>
      <c r="AS143" s="37">
        <v>0</v>
      </c>
      <c r="AT143" s="37">
        <v>0</v>
      </c>
      <c r="AU143" s="37">
        <v>0</v>
      </c>
      <c r="AV143" s="37">
        <v>0</v>
      </c>
      <c r="AW143" s="37">
        <v>0</v>
      </c>
      <c r="AX143" s="37">
        <v>0</v>
      </c>
      <c r="AY143" s="37">
        <v>0</v>
      </c>
      <c r="AZ143" s="37">
        <v>0</v>
      </c>
      <c r="BA143" s="37">
        <v>0</v>
      </c>
      <c r="BB143" s="37">
        <v>0</v>
      </c>
      <c r="BC143" s="37">
        <v>0</v>
      </c>
      <c r="BD143" s="35">
        <v>0</v>
      </c>
      <c r="BE143" s="35">
        <v>0</v>
      </c>
      <c r="BF143" s="35">
        <v>0</v>
      </c>
      <c r="BG143" s="35">
        <v>0</v>
      </c>
      <c r="BH143" s="35">
        <v>180875</v>
      </c>
      <c r="BI143" s="35">
        <v>4881</v>
      </c>
      <c r="BJ143" s="35">
        <v>0</v>
      </c>
      <c r="BK143" s="35">
        <v>0</v>
      </c>
      <c r="BL143" s="35">
        <v>0</v>
      </c>
      <c r="BM143" s="35">
        <v>0</v>
      </c>
      <c r="BN143" s="35">
        <v>0</v>
      </c>
      <c r="BO143" s="35">
        <v>0</v>
      </c>
      <c r="BP143" s="35">
        <v>180875</v>
      </c>
      <c r="BQ143" s="35">
        <v>4881</v>
      </c>
      <c r="BR143" s="35">
        <v>0</v>
      </c>
      <c r="BS143" s="35">
        <v>0</v>
      </c>
      <c r="BT143" s="38">
        <f t="shared" si="10"/>
        <v>361750</v>
      </c>
      <c r="BU143" s="38">
        <f t="shared" si="11"/>
        <v>1765701750</v>
      </c>
      <c r="BV143" s="38">
        <f t="shared" si="12"/>
        <v>4881</v>
      </c>
      <c r="BW143" s="38">
        <f t="shared" si="13"/>
        <v>4881</v>
      </c>
      <c r="BX143" s="35">
        <v>0</v>
      </c>
      <c r="BY143" s="35">
        <v>0</v>
      </c>
      <c r="BZ143" s="35">
        <v>0</v>
      </c>
      <c r="CA143" s="35">
        <v>0</v>
      </c>
    </row>
    <row r="144" spans="1:79">
      <c r="A144" s="29">
        <f t="shared" si="14"/>
        <v>143</v>
      </c>
      <c r="B144" s="30" t="s">
        <v>314</v>
      </c>
      <c r="C144" s="29" t="s">
        <v>315</v>
      </c>
      <c r="D144" s="31" t="s">
        <v>859</v>
      </c>
      <c r="E144" s="31" t="s">
        <v>860</v>
      </c>
      <c r="F144" s="31" t="s">
        <v>874</v>
      </c>
      <c r="G144" s="31" t="s">
        <v>870</v>
      </c>
      <c r="H144" s="31" t="s">
        <v>871</v>
      </c>
      <c r="I144" s="31" t="s">
        <v>864</v>
      </c>
      <c r="J144" s="31" t="s">
        <v>322</v>
      </c>
      <c r="K144" s="31" t="s">
        <v>875</v>
      </c>
      <c r="L144" s="31" t="s">
        <v>873</v>
      </c>
      <c r="M144" s="32">
        <v>0</v>
      </c>
      <c r="N144" s="33">
        <v>0</v>
      </c>
      <c r="O144" s="34">
        <v>0</v>
      </c>
      <c r="P144" s="35">
        <v>0</v>
      </c>
      <c r="Q144" s="35">
        <v>0</v>
      </c>
      <c r="R144" s="36">
        <v>50</v>
      </c>
      <c r="S144" s="32">
        <v>0</v>
      </c>
      <c r="T144" s="33">
        <v>0</v>
      </c>
      <c r="U144" s="34">
        <v>0</v>
      </c>
      <c r="V144" s="35">
        <v>0</v>
      </c>
      <c r="W144" s="35">
        <v>0</v>
      </c>
      <c r="X144" s="36">
        <v>0</v>
      </c>
      <c r="Y144" s="36">
        <v>0</v>
      </c>
      <c r="Z144" s="36">
        <v>4</v>
      </c>
      <c r="AA144" s="36">
        <v>414500</v>
      </c>
      <c r="AB144" s="37">
        <v>0</v>
      </c>
      <c r="AC144" s="37">
        <v>0</v>
      </c>
      <c r="AD144" s="37">
        <v>0</v>
      </c>
      <c r="AE144" s="37">
        <v>401925</v>
      </c>
      <c r="AF144" s="36">
        <v>0</v>
      </c>
      <c r="AG144" s="36">
        <v>0</v>
      </c>
      <c r="AH144" s="36">
        <v>0</v>
      </c>
      <c r="AI144" s="36">
        <v>0</v>
      </c>
      <c r="AJ144" s="37">
        <v>0</v>
      </c>
      <c r="AK144" s="37">
        <v>0</v>
      </c>
      <c r="AL144" s="37">
        <v>0</v>
      </c>
      <c r="AM144" s="37">
        <v>0</v>
      </c>
      <c r="AN144" s="37">
        <v>0</v>
      </c>
      <c r="AO144" s="37">
        <v>0</v>
      </c>
      <c r="AP144" s="37">
        <v>0</v>
      </c>
      <c r="AQ144" s="37">
        <v>0</v>
      </c>
      <c r="AR144" s="37">
        <v>0</v>
      </c>
      <c r="AS144" s="37">
        <v>0</v>
      </c>
      <c r="AT144" s="37">
        <v>0</v>
      </c>
      <c r="AU144" s="37">
        <v>0</v>
      </c>
      <c r="AV144" s="37">
        <v>0</v>
      </c>
      <c r="AW144" s="37">
        <v>0</v>
      </c>
      <c r="AX144" s="37">
        <v>0</v>
      </c>
      <c r="AY144" s="37">
        <v>0</v>
      </c>
      <c r="AZ144" s="37">
        <v>0</v>
      </c>
      <c r="BA144" s="37">
        <v>0</v>
      </c>
      <c r="BB144" s="37">
        <v>0</v>
      </c>
      <c r="BC144" s="37">
        <v>0</v>
      </c>
      <c r="BD144" s="35">
        <v>0</v>
      </c>
      <c r="BE144" s="35">
        <v>0</v>
      </c>
      <c r="BF144" s="35">
        <v>0</v>
      </c>
      <c r="BG144" s="35">
        <v>0</v>
      </c>
      <c r="BH144" s="35">
        <v>0</v>
      </c>
      <c r="BI144" s="35">
        <v>0</v>
      </c>
      <c r="BJ144" s="35">
        <v>59600</v>
      </c>
      <c r="BK144" s="35">
        <v>2007</v>
      </c>
      <c r="BL144" s="35">
        <v>0</v>
      </c>
      <c r="BM144" s="35">
        <v>0</v>
      </c>
      <c r="BN144" s="35">
        <v>0</v>
      </c>
      <c r="BO144" s="35">
        <v>0</v>
      </c>
      <c r="BP144" s="35">
        <v>0</v>
      </c>
      <c r="BQ144" s="35">
        <v>0</v>
      </c>
      <c r="BR144" s="35">
        <v>59600</v>
      </c>
      <c r="BS144" s="35">
        <v>2007</v>
      </c>
      <c r="BT144" s="38">
        <f t="shared" si="10"/>
        <v>119200</v>
      </c>
      <c r="BU144" s="38">
        <f t="shared" si="11"/>
        <v>239234400</v>
      </c>
      <c r="BV144" s="38">
        <f t="shared" si="12"/>
        <v>2007</v>
      </c>
      <c r="BW144" s="38">
        <f t="shared" si="13"/>
        <v>40.14</v>
      </c>
      <c r="BX144" s="35">
        <v>0</v>
      </c>
      <c r="BY144" s="35">
        <v>0</v>
      </c>
      <c r="BZ144" s="35">
        <v>0</v>
      </c>
      <c r="CA144" s="35">
        <v>0</v>
      </c>
    </row>
    <row r="145" spans="1:79">
      <c r="A145" s="29">
        <f t="shared" si="14"/>
        <v>144</v>
      </c>
      <c r="B145" s="30" t="s">
        <v>314</v>
      </c>
      <c r="C145" s="29" t="s">
        <v>315</v>
      </c>
      <c r="D145" s="31" t="s">
        <v>859</v>
      </c>
      <c r="E145" s="31" t="s">
        <v>860</v>
      </c>
      <c r="F145" s="31" t="s">
        <v>876</v>
      </c>
      <c r="G145" s="31" t="s">
        <v>870</v>
      </c>
      <c r="H145" s="31" t="s">
        <v>871</v>
      </c>
      <c r="I145" s="31" t="s">
        <v>864</v>
      </c>
      <c r="J145" s="31" t="s">
        <v>322</v>
      </c>
      <c r="K145" s="31" t="s">
        <v>872</v>
      </c>
      <c r="L145" s="31" t="s">
        <v>873</v>
      </c>
      <c r="M145" s="32">
        <v>15415</v>
      </c>
      <c r="N145" s="33">
        <v>17648</v>
      </c>
      <c r="O145" s="34">
        <v>18418</v>
      </c>
      <c r="P145" s="42">
        <v>0</v>
      </c>
      <c r="Q145" s="42">
        <v>0</v>
      </c>
      <c r="R145" s="36">
        <v>1</v>
      </c>
      <c r="S145" s="32">
        <v>15415</v>
      </c>
      <c r="T145" s="33">
        <v>17648</v>
      </c>
      <c r="U145" s="34">
        <v>18418</v>
      </c>
      <c r="V145" s="42">
        <v>0</v>
      </c>
      <c r="W145" s="42">
        <v>0</v>
      </c>
      <c r="X145" s="42">
        <v>191166</v>
      </c>
      <c r="Y145" s="42">
        <v>12013</v>
      </c>
      <c r="Z145" s="42">
        <v>0</v>
      </c>
      <c r="AA145" s="42">
        <v>0</v>
      </c>
      <c r="AB145" s="42">
        <v>258387</v>
      </c>
      <c r="AC145" s="42">
        <v>12490</v>
      </c>
      <c r="AD145" s="42">
        <v>0</v>
      </c>
      <c r="AE145" s="42">
        <v>0</v>
      </c>
      <c r="AF145" s="42">
        <v>279079</v>
      </c>
      <c r="AG145" s="42">
        <v>12893</v>
      </c>
      <c r="AH145" s="42">
        <v>0</v>
      </c>
      <c r="AI145" s="42">
        <v>0</v>
      </c>
      <c r="AJ145" s="42">
        <v>313232</v>
      </c>
      <c r="AK145" s="42">
        <v>13076</v>
      </c>
      <c r="AL145" s="42">
        <v>0</v>
      </c>
      <c r="AM145" s="42">
        <v>0</v>
      </c>
      <c r="AN145" s="42">
        <v>80251</v>
      </c>
      <c r="AO145" s="42">
        <v>12906</v>
      </c>
      <c r="AP145" s="42">
        <v>0</v>
      </c>
      <c r="AQ145" s="42">
        <v>0</v>
      </c>
      <c r="AR145" s="42">
        <v>88203</v>
      </c>
      <c r="AS145" s="42">
        <v>12899</v>
      </c>
      <c r="AT145" s="42">
        <v>0</v>
      </c>
      <c r="AU145" s="42">
        <v>0</v>
      </c>
      <c r="AV145" s="42">
        <v>75957</v>
      </c>
      <c r="AW145" s="42">
        <v>16762</v>
      </c>
      <c r="AX145" s="42">
        <v>0</v>
      </c>
      <c r="AY145" s="42">
        <v>0</v>
      </c>
      <c r="AZ145" s="42">
        <v>82213</v>
      </c>
      <c r="BA145" s="42">
        <v>16700</v>
      </c>
      <c r="BB145" s="42">
        <v>0</v>
      </c>
      <c r="BC145" s="42">
        <v>0</v>
      </c>
      <c r="BD145" s="42">
        <v>75777</v>
      </c>
      <c r="BE145" s="42">
        <v>17542</v>
      </c>
      <c r="BF145" s="42">
        <v>0</v>
      </c>
      <c r="BG145" s="42">
        <v>0</v>
      </c>
      <c r="BH145" s="42">
        <v>73543</v>
      </c>
      <c r="BI145" s="42">
        <v>17359</v>
      </c>
      <c r="BJ145" s="42">
        <v>0</v>
      </c>
      <c r="BK145" s="42">
        <v>0</v>
      </c>
      <c r="BL145" s="35">
        <v>92732</v>
      </c>
      <c r="BM145" s="35">
        <v>18049</v>
      </c>
      <c r="BN145" s="35">
        <v>0</v>
      </c>
      <c r="BO145" s="35">
        <v>0</v>
      </c>
      <c r="BP145" s="35">
        <v>313950</v>
      </c>
      <c r="BQ145" s="35">
        <v>17673</v>
      </c>
      <c r="BR145" s="35">
        <v>0</v>
      </c>
      <c r="BS145" s="35">
        <v>0</v>
      </c>
      <c r="BT145" s="38">
        <f t="shared" si="10"/>
        <v>556002</v>
      </c>
      <c r="BU145" s="38">
        <f t="shared" si="11"/>
        <v>8498884474</v>
      </c>
      <c r="BV145" s="38">
        <f t="shared" si="12"/>
        <v>15285.708457883246</v>
      </c>
      <c r="BW145" s="38">
        <f t="shared" si="13"/>
        <v>15285.708457883246</v>
      </c>
      <c r="BX145" s="35">
        <v>76723</v>
      </c>
      <c r="BY145" s="35">
        <v>17595</v>
      </c>
      <c r="BZ145" s="35">
        <v>0</v>
      </c>
      <c r="CA145" s="35">
        <v>0</v>
      </c>
    </row>
    <row r="146" spans="1:79">
      <c r="A146" s="29">
        <f t="shared" si="14"/>
        <v>145</v>
      </c>
      <c r="B146" s="30" t="s">
        <v>314</v>
      </c>
      <c r="C146" s="29" t="s">
        <v>315</v>
      </c>
      <c r="D146" s="31" t="s">
        <v>859</v>
      </c>
      <c r="E146" s="31" t="s">
        <v>860</v>
      </c>
      <c r="F146" s="31" t="s">
        <v>877</v>
      </c>
      <c r="G146" s="31" t="s">
        <v>878</v>
      </c>
      <c r="H146" s="31" t="s">
        <v>879</v>
      </c>
      <c r="I146" s="31" t="s">
        <v>864</v>
      </c>
      <c r="J146" s="31" t="s">
        <v>322</v>
      </c>
      <c r="K146" s="31" t="s">
        <v>880</v>
      </c>
      <c r="L146" s="31" t="s">
        <v>727</v>
      </c>
      <c r="M146" s="32">
        <v>5137</v>
      </c>
      <c r="N146" s="33">
        <v>10048</v>
      </c>
      <c r="O146" s="34">
        <v>10526</v>
      </c>
      <c r="P146" s="42">
        <v>0</v>
      </c>
      <c r="Q146" s="42">
        <v>0</v>
      </c>
      <c r="R146" s="36">
        <v>1</v>
      </c>
      <c r="S146" s="32">
        <v>5137</v>
      </c>
      <c r="T146" s="33">
        <v>10048</v>
      </c>
      <c r="U146" s="34">
        <v>10526</v>
      </c>
      <c r="V146" s="42">
        <v>0</v>
      </c>
      <c r="W146" s="42">
        <v>0</v>
      </c>
      <c r="X146" s="42">
        <v>0</v>
      </c>
      <c r="Y146" s="42">
        <v>0</v>
      </c>
      <c r="Z146" s="42">
        <v>0</v>
      </c>
      <c r="AA146" s="42">
        <v>0</v>
      </c>
      <c r="AB146" s="42">
        <v>0</v>
      </c>
      <c r="AC146" s="42">
        <v>0</v>
      </c>
      <c r="AD146" s="42">
        <v>268</v>
      </c>
      <c r="AE146" s="42">
        <v>8017</v>
      </c>
      <c r="AF146" s="42">
        <v>721</v>
      </c>
      <c r="AG146" s="42">
        <v>10967</v>
      </c>
      <c r="AH146" s="42">
        <v>12870</v>
      </c>
      <c r="AI146" s="42">
        <v>6227</v>
      </c>
      <c r="AJ146" s="42">
        <v>1275</v>
      </c>
      <c r="AK146" s="42">
        <v>11030</v>
      </c>
      <c r="AL146" s="42">
        <v>10636</v>
      </c>
      <c r="AM146" s="42">
        <v>6017</v>
      </c>
      <c r="AN146" s="42">
        <v>73</v>
      </c>
      <c r="AO146" s="42">
        <v>10048</v>
      </c>
      <c r="AP146" s="42">
        <v>1962</v>
      </c>
      <c r="AQ146" s="42">
        <v>5137</v>
      </c>
      <c r="AR146" s="42">
        <v>663</v>
      </c>
      <c r="AS146" s="42">
        <v>9628</v>
      </c>
      <c r="AT146" s="42">
        <v>636</v>
      </c>
      <c r="AU146" s="42">
        <v>3631</v>
      </c>
      <c r="AV146" s="42">
        <v>970</v>
      </c>
      <c r="AW146" s="42">
        <v>10986</v>
      </c>
      <c r="AX146" s="42">
        <v>4479</v>
      </c>
      <c r="AY146" s="42">
        <v>3714</v>
      </c>
      <c r="AZ146" s="42">
        <v>215</v>
      </c>
      <c r="BA146" s="42">
        <v>13850</v>
      </c>
      <c r="BB146" s="42">
        <v>0</v>
      </c>
      <c r="BC146" s="42">
        <v>0</v>
      </c>
      <c r="BD146" s="42">
        <v>330</v>
      </c>
      <c r="BE146" s="42">
        <v>14309</v>
      </c>
      <c r="BF146" s="42">
        <v>2144</v>
      </c>
      <c r="BG146" s="42">
        <v>5798</v>
      </c>
      <c r="BH146" s="35">
        <v>50</v>
      </c>
      <c r="BI146" s="35">
        <v>14017</v>
      </c>
      <c r="BJ146" s="35">
        <v>3559</v>
      </c>
      <c r="BK146" s="35">
        <v>5399</v>
      </c>
      <c r="BL146" s="35">
        <v>0</v>
      </c>
      <c r="BM146" s="35">
        <v>0</v>
      </c>
      <c r="BN146" s="35">
        <v>3349</v>
      </c>
      <c r="BO146" s="35">
        <v>4251</v>
      </c>
      <c r="BP146" s="35">
        <v>644</v>
      </c>
      <c r="BQ146" s="35">
        <v>14797</v>
      </c>
      <c r="BR146" s="35">
        <v>14316</v>
      </c>
      <c r="BS146" s="35">
        <v>4792</v>
      </c>
      <c r="BT146" s="38">
        <f t="shared" si="10"/>
        <v>24392</v>
      </c>
      <c r="BU146" s="38">
        <f t="shared" si="11"/>
        <v>124729581</v>
      </c>
      <c r="BV146" s="38">
        <f t="shared" si="12"/>
        <v>5113.5446457855032</v>
      </c>
      <c r="BW146" s="38">
        <f t="shared" si="13"/>
        <v>5113.5446457855032</v>
      </c>
      <c r="BX146" s="35">
        <v>0</v>
      </c>
      <c r="BY146" s="35">
        <v>0</v>
      </c>
      <c r="BZ146" s="35">
        <v>0</v>
      </c>
      <c r="CA146" s="35">
        <v>0</v>
      </c>
    </row>
    <row r="147" spans="1:79">
      <c r="A147" s="29">
        <f t="shared" si="14"/>
        <v>146</v>
      </c>
      <c r="B147" s="30" t="s">
        <v>314</v>
      </c>
      <c r="C147" s="29" t="s">
        <v>315</v>
      </c>
      <c r="D147" s="31" t="s">
        <v>859</v>
      </c>
      <c r="E147" s="31" t="s">
        <v>860</v>
      </c>
      <c r="F147" s="31" t="s">
        <v>881</v>
      </c>
      <c r="G147" s="31" t="s">
        <v>882</v>
      </c>
      <c r="H147" s="31" t="s">
        <v>883</v>
      </c>
      <c r="I147" s="31" t="s">
        <v>864</v>
      </c>
      <c r="J147" s="31" t="s">
        <v>322</v>
      </c>
      <c r="K147" s="31" t="s">
        <v>884</v>
      </c>
      <c r="L147" s="31" t="s">
        <v>727</v>
      </c>
      <c r="M147" s="32">
        <v>132050</v>
      </c>
      <c r="N147" s="33">
        <v>190513</v>
      </c>
      <c r="O147" s="34">
        <v>215000</v>
      </c>
      <c r="P147" s="42">
        <v>0</v>
      </c>
      <c r="Q147" s="42">
        <v>0</v>
      </c>
      <c r="R147" s="36">
        <v>50</v>
      </c>
      <c r="S147" s="32">
        <v>2641</v>
      </c>
      <c r="T147" s="33">
        <v>3810.26</v>
      </c>
      <c r="U147" s="34">
        <v>4300</v>
      </c>
      <c r="V147" s="42">
        <v>0</v>
      </c>
      <c r="W147" s="42">
        <v>0</v>
      </c>
      <c r="X147" s="42">
        <v>9</v>
      </c>
      <c r="Y147" s="42">
        <v>380247</v>
      </c>
      <c r="Z147" s="42">
        <v>551</v>
      </c>
      <c r="AA147" s="42">
        <v>331029</v>
      </c>
      <c r="AB147" s="42">
        <v>38</v>
      </c>
      <c r="AC147" s="42">
        <v>345442</v>
      </c>
      <c r="AD147" s="42">
        <v>714</v>
      </c>
      <c r="AE147" s="42">
        <v>346131</v>
      </c>
      <c r="AF147" s="42">
        <v>0</v>
      </c>
      <c r="AG147" s="42">
        <v>0</v>
      </c>
      <c r="AH147" s="42">
        <v>90</v>
      </c>
      <c r="AI147" s="42">
        <v>215000</v>
      </c>
      <c r="AJ147" s="42">
        <v>0</v>
      </c>
      <c r="AK147" s="42">
        <v>0</v>
      </c>
      <c r="AL147" s="42">
        <v>0</v>
      </c>
      <c r="AM147" s="42">
        <v>0</v>
      </c>
      <c r="AN147" s="42">
        <v>0</v>
      </c>
      <c r="AO147" s="42">
        <v>0</v>
      </c>
      <c r="AP147" s="42">
        <v>0</v>
      </c>
      <c r="AQ147" s="42">
        <v>0</v>
      </c>
      <c r="AR147" s="42">
        <v>0</v>
      </c>
      <c r="AS147" s="42">
        <v>188950</v>
      </c>
      <c r="AT147" s="42">
        <v>0</v>
      </c>
      <c r="AU147" s="42">
        <v>0</v>
      </c>
      <c r="AV147" s="37">
        <v>0</v>
      </c>
      <c r="AW147" s="37">
        <v>0</v>
      </c>
      <c r="AX147" s="37">
        <v>0</v>
      </c>
      <c r="AY147" s="37">
        <v>0</v>
      </c>
      <c r="AZ147" s="37">
        <v>0</v>
      </c>
      <c r="BA147" s="37">
        <v>0</v>
      </c>
      <c r="BB147" s="37">
        <v>0</v>
      </c>
      <c r="BC147" s="37">
        <v>0</v>
      </c>
      <c r="BD147" s="42">
        <v>0</v>
      </c>
      <c r="BE147" s="42">
        <v>0</v>
      </c>
      <c r="BF147" s="42">
        <v>0</v>
      </c>
      <c r="BG147" s="42">
        <v>189100</v>
      </c>
      <c r="BH147" s="42">
        <v>0</v>
      </c>
      <c r="BI147" s="42">
        <v>0</v>
      </c>
      <c r="BJ147" s="42">
        <v>5</v>
      </c>
      <c r="BK147" s="42">
        <v>190513</v>
      </c>
      <c r="BL147" s="35">
        <v>0</v>
      </c>
      <c r="BM147" s="35">
        <v>0</v>
      </c>
      <c r="BN147" s="35">
        <v>1</v>
      </c>
      <c r="BO147" s="35">
        <v>165258</v>
      </c>
      <c r="BP147" s="35">
        <v>0</v>
      </c>
      <c r="BQ147" s="35">
        <v>160500</v>
      </c>
      <c r="BR147" s="35">
        <v>6</v>
      </c>
      <c r="BS147" s="35">
        <v>185060</v>
      </c>
      <c r="BT147" s="38">
        <f t="shared" si="10"/>
        <v>12</v>
      </c>
      <c r="BU147" s="38">
        <f t="shared" si="11"/>
        <v>2228183</v>
      </c>
      <c r="BV147" s="38">
        <f t="shared" si="12"/>
        <v>185681.91666666666</v>
      </c>
      <c r="BW147" s="38">
        <f t="shared" si="13"/>
        <v>3713.6383333333333</v>
      </c>
      <c r="BX147" s="35">
        <v>0</v>
      </c>
      <c r="BY147" s="35">
        <v>0</v>
      </c>
      <c r="BZ147" s="35">
        <v>0</v>
      </c>
      <c r="CA147" s="35">
        <v>0</v>
      </c>
    </row>
    <row r="148" spans="1:79">
      <c r="A148" s="29">
        <f t="shared" si="14"/>
        <v>147</v>
      </c>
      <c r="B148" s="30" t="s">
        <v>314</v>
      </c>
      <c r="C148" s="29" t="s">
        <v>315</v>
      </c>
      <c r="D148" s="31" t="s">
        <v>859</v>
      </c>
      <c r="E148" s="31" t="s">
        <v>860</v>
      </c>
      <c r="F148" s="31" t="s">
        <v>885</v>
      </c>
      <c r="G148" s="31" t="s">
        <v>882</v>
      </c>
      <c r="H148" s="31" t="s">
        <v>883</v>
      </c>
      <c r="I148" s="31" t="s">
        <v>864</v>
      </c>
      <c r="J148" s="31" t="s">
        <v>322</v>
      </c>
      <c r="K148" s="31" t="s">
        <v>886</v>
      </c>
      <c r="L148" s="31" t="s">
        <v>727</v>
      </c>
      <c r="M148" s="32">
        <v>0</v>
      </c>
      <c r="N148" s="33">
        <v>0</v>
      </c>
      <c r="O148" s="34">
        <v>0</v>
      </c>
      <c r="P148" s="42">
        <v>0</v>
      </c>
      <c r="Q148" s="42">
        <v>0</v>
      </c>
      <c r="R148" s="36">
        <v>1</v>
      </c>
      <c r="S148" s="32">
        <v>0</v>
      </c>
      <c r="T148" s="33">
        <v>0</v>
      </c>
      <c r="U148" s="34">
        <v>0</v>
      </c>
      <c r="V148" s="42">
        <v>0</v>
      </c>
      <c r="W148" s="42">
        <v>0</v>
      </c>
      <c r="X148" s="42">
        <v>0</v>
      </c>
      <c r="Y148" s="42">
        <v>0</v>
      </c>
      <c r="Z148" s="42">
        <v>0</v>
      </c>
      <c r="AA148" s="42">
        <v>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0</v>
      </c>
      <c r="AI148" s="42">
        <v>0</v>
      </c>
      <c r="AJ148" s="42">
        <v>0</v>
      </c>
      <c r="AK148" s="42">
        <v>0</v>
      </c>
      <c r="AL148" s="42">
        <v>0</v>
      </c>
      <c r="AM148" s="42">
        <v>0</v>
      </c>
      <c r="AN148" s="42">
        <v>0</v>
      </c>
      <c r="AO148" s="42">
        <v>0</v>
      </c>
      <c r="AP148" s="42">
        <v>0</v>
      </c>
      <c r="AQ148" s="42">
        <v>0</v>
      </c>
      <c r="AR148" s="42">
        <v>0</v>
      </c>
      <c r="AS148" s="42">
        <v>0</v>
      </c>
      <c r="AT148" s="42">
        <v>0</v>
      </c>
      <c r="AU148" s="42">
        <v>0</v>
      </c>
      <c r="AV148" s="42">
        <v>0</v>
      </c>
      <c r="AW148" s="42">
        <v>0</v>
      </c>
      <c r="AX148" s="42">
        <v>0</v>
      </c>
      <c r="AY148" s="42">
        <v>0</v>
      </c>
      <c r="AZ148" s="42">
        <v>0</v>
      </c>
      <c r="BA148" s="42">
        <v>0</v>
      </c>
      <c r="BB148" s="42">
        <v>0</v>
      </c>
      <c r="BC148" s="42">
        <v>0</v>
      </c>
      <c r="BD148" s="42">
        <v>0</v>
      </c>
      <c r="BE148" s="42">
        <v>0</v>
      </c>
      <c r="BF148" s="42">
        <v>0</v>
      </c>
      <c r="BG148" s="42">
        <v>0</v>
      </c>
      <c r="BH148" s="42">
        <v>0</v>
      </c>
      <c r="BI148" s="42">
        <v>0</v>
      </c>
      <c r="BJ148" s="42">
        <v>0</v>
      </c>
      <c r="BK148" s="42">
        <v>0</v>
      </c>
      <c r="BL148" s="42">
        <v>0</v>
      </c>
      <c r="BM148" s="42">
        <v>0</v>
      </c>
      <c r="BN148" s="42">
        <v>0</v>
      </c>
      <c r="BO148" s="42">
        <v>0</v>
      </c>
      <c r="BP148" s="35">
        <v>0</v>
      </c>
      <c r="BQ148" s="35">
        <v>0</v>
      </c>
      <c r="BR148" s="35">
        <v>0</v>
      </c>
      <c r="BS148" s="35">
        <v>0</v>
      </c>
      <c r="BT148" s="38">
        <f t="shared" si="10"/>
        <v>0</v>
      </c>
      <c r="BU148" s="38">
        <f t="shared" si="11"/>
        <v>0</v>
      </c>
      <c r="BV148" s="38" t="e">
        <f t="shared" si="12"/>
        <v>#DIV/0!</v>
      </c>
      <c r="BW148" s="38" t="e">
        <f t="shared" si="13"/>
        <v>#DIV/0!</v>
      </c>
      <c r="BX148" s="35">
        <v>0</v>
      </c>
      <c r="BY148" s="35">
        <v>0</v>
      </c>
      <c r="BZ148" s="35">
        <v>0</v>
      </c>
      <c r="CA148" s="35">
        <v>0</v>
      </c>
    </row>
    <row r="149" spans="1:79">
      <c r="A149" s="29">
        <f t="shared" si="14"/>
        <v>148</v>
      </c>
      <c r="B149" s="30" t="s">
        <v>314</v>
      </c>
      <c r="C149" s="29" t="s">
        <v>315</v>
      </c>
      <c r="D149" s="31" t="s">
        <v>887</v>
      </c>
      <c r="E149" s="31" t="s">
        <v>888</v>
      </c>
      <c r="F149" s="31" t="s">
        <v>889</v>
      </c>
      <c r="G149" s="31" t="s">
        <v>890</v>
      </c>
      <c r="H149" s="31" t="s">
        <v>891</v>
      </c>
      <c r="I149" s="31" t="s">
        <v>852</v>
      </c>
      <c r="J149" s="31" t="s">
        <v>365</v>
      </c>
      <c r="K149" s="31" t="s">
        <v>892</v>
      </c>
      <c r="L149" s="31" t="s">
        <v>866</v>
      </c>
      <c r="M149" s="32">
        <v>4110</v>
      </c>
      <c r="N149" s="33">
        <v>5146</v>
      </c>
      <c r="O149" s="34">
        <v>8580</v>
      </c>
      <c r="P149" s="35">
        <v>0</v>
      </c>
      <c r="Q149" s="35">
        <v>0</v>
      </c>
      <c r="R149" s="36">
        <v>30</v>
      </c>
      <c r="S149" s="32">
        <v>137</v>
      </c>
      <c r="T149" s="33">
        <v>171.53333333333333</v>
      </c>
      <c r="U149" s="34">
        <v>286</v>
      </c>
      <c r="V149" s="35">
        <v>0</v>
      </c>
      <c r="W149" s="35">
        <v>0</v>
      </c>
      <c r="X149" s="42">
        <v>2546</v>
      </c>
      <c r="Y149" s="42">
        <v>5543</v>
      </c>
      <c r="Z149" s="42">
        <v>50069</v>
      </c>
      <c r="AA149" s="42">
        <v>5480</v>
      </c>
      <c r="AB149" s="37">
        <v>37</v>
      </c>
      <c r="AC149" s="37">
        <v>8073</v>
      </c>
      <c r="AD149" s="37">
        <v>67629</v>
      </c>
      <c r="AE149" s="37">
        <v>5604</v>
      </c>
      <c r="AF149" s="36">
        <v>0</v>
      </c>
      <c r="AG149" s="36">
        <v>0</v>
      </c>
      <c r="AH149" s="36">
        <v>65573</v>
      </c>
      <c r="AI149" s="36">
        <v>5351</v>
      </c>
      <c r="AJ149" s="37">
        <v>0</v>
      </c>
      <c r="AK149" s="37">
        <v>0</v>
      </c>
      <c r="AL149" s="37">
        <v>60306</v>
      </c>
      <c r="AM149" s="37">
        <v>5044</v>
      </c>
      <c r="AN149" s="37">
        <v>0</v>
      </c>
      <c r="AO149" s="37">
        <v>0</v>
      </c>
      <c r="AP149" s="37">
        <v>12966</v>
      </c>
      <c r="AQ149" s="37">
        <v>4700</v>
      </c>
      <c r="AR149" s="37">
        <v>24</v>
      </c>
      <c r="AS149" s="37">
        <v>8220</v>
      </c>
      <c r="AT149" s="37">
        <v>10538</v>
      </c>
      <c r="AU149" s="37">
        <v>4766</v>
      </c>
      <c r="AV149" s="37">
        <v>2</v>
      </c>
      <c r="AW149" s="37">
        <v>8580</v>
      </c>
      <c r="AX149" s="37">
        <v>15346</v>
      </c>
      <c r="AY149" s="37">
        <v>4536</v>
      </c>
      <c r="AZ149" s="37">
        <v>3</v>
      </c>
      <c r="BA149" s="37">
        <v>8580</v>
      </c>
      <c r="BB149" s="37">
        <v>16429</v>
      </c>
      <c r="BC149" s="37">
        <v>4742</v>
      </c>
      <c r="BD149" s="35">
        <v>0</v>
      </c>
      <c r="BE149" s="35">
        <v>0</v>
      </c>
      <c r="BF149" s="35">
        <v>15253</v>
      </c>
      <c r="BG149" s="35">
        <v>4965</v>
      </c>
      <c r="BH149" s="35">
        <v>0</v>
      </c>
      <c r="BI149" s="35">
        <v>0</v>
      </c>
      <c r="BJ149" s="35">
        <v>13553</v>
      </c>
      <c r="BK149" s="35">
        <v>5146</v>
      </c>
      <c r="BL149" s="35">
        <v>0</v>
      </c>
      <c r="BM149" s="35">
        <v>0</v>
      </c>
      <c r="BN149" s="35">
        <v>22756</v>
      </c>
      <c r="BO149" s="35">
        <v>4870</v>
      </c>
      <c r="BP149" s="35">
        <v>4</v>
      </c>
      <c r="BQ149" s="35">
        <v>9420</v>
      </c>
      <c r="BR149" s="35">
        <v>67141</v>
      </c>
      <c r="BS149" s="35">
        <v>4984</v>
      </c>
      <c r="BT149" s="38">
        <f t="shared" si="10"/>
        <v>118707</v>
      </c>
      <c r="BU149" s="38">
        <f t="shared" si="11"/>
        <v>590965027</v>
      </c>
      <c r="BV149" s="38">
        <f t="shared" si="12"/>
        <v>4978.3502826286567</v>
      </c>
      <c r="BW149" s="38">
        <f t="shared" si="13"/>
        <v>165.94500942095522</v>
      </c>
      <c r="BX149" s="35">
        <v>9</v>
      </c>
      <c r="BY149" s="35">
        <v>9780</v>
      </c>
      <c r="BZ149" s="35">
        <v>15046</v>
      </c>
      <c r="CA149" s="35">
        <v>5096</v>
      </c>
    </row>
    <row r="150" spans="1:79">
      <c r="A150" s="29">
        <f t="shared" si="14"/>
        <v>149</v>
      </c>
      <c r="B150" s="30" t="s">
        <v>314</v>
      </c>
      <c r="C150" s="29" t="s">
        <v>314</v>
      </c>
      <c r="D150" s="31" t="s">
        <v>18</v>
      </c>
      <c r="E150" s="31" t="s">
        <v>893</v>
      </c>
      <c r="F150" s="31" t="s">
        <v>894</v>
      </c>
      <c r="G150" s="31" t="s">
        <v>895</v>
      </c>
      <c r="H150" s="31" t="s">
        <v>896</v>
      </c>
      <c r="I150" s="31" t="s">
        <v>897</v>
      </c>
      <c r="J150" s="31" t="s">
        <v>365</v>
      </c>
      <c r="K150" s="31" t="s">
        <v>371</v>
      </c>
      <c r="L150" s="31" t="s">
        <v>339</v>
      </c>
      <c r="M150" s="32">
        <v>47992</v>
      </c>
      <c r="N150" s="33">
        <v>65500</v>
      </c>
      <c r="O150" s="34">
        <v>80445</v>
      </c>
      <c r="P150" s="35">
        <v>0</v>
      </c>
      <c r="Q150" s="35">
        <v>0</v>
      </c>
      <c r="R150" s="36">
        <v>28</v>
      </c>
      <c r="S150" s="32">
        <v>1714</v>
      </c>
      <c r="T150" s="33">
        <v>2339.2857142857142</v>
      </c>
      <c r="U150" s="34">
        <v>2873.0357142857142</v>
      </c>
      <c r="V150" s="35">
        <v>0</v>
      </c>
      <c r="W150" s="35">
        <v>0</v>
      </c>
      <c r="X150" s="40"/>
      <c r="Y150" s="40"/>
      <c r="Z150" s="40"/>
      <c r="AA150" s="40"/>
      <c r="AB150" s="41"/>
      <c r="AC150" s="41"/>
      <c r="AD150" s="41"/>
      <c r="AE150" s="41"/>
      <c r="AF150" s="40"/>
      <c r="AG150" s="40"/>
      <c r="AH150" s="40"/>
      <c r="AI150" s="40"/>
      <c r="AJ150" s="37">
        <v>490</v>
      </c>
      <c r="AK150" s="37">
        <v>58935</v>
      </c>
      <c r="AL150" s="37">
        <v>0</v>
      </c>
      <c r="AM150" s="37">
        <v>0</v>
      </c>
      <c r="AN150" s="37">
        <v>1012</v>
      </c>
      <c r="AO150" s="37">
        <v>59600</v>
      </c>
      <c r="AP150" s="37">
        <v>0</v>
      </c>
      <c r="AQ150" s="37">
        <v>0</v>
      </c>
      <c r="AR150" s="37">
        <v>1641</v>
      </c>
      <c r="AS150" s="37">
        <v>61442</v>
      </c>
      <c r="AT150" s="37">
        <v>0</v>
      </c>
      <c r="AU150" s="37">
        <v>0</v>
      </c>
      <c r="AV150" s="37">
        <v>2008</v>
      </c>
      <c r="AW150" s="37">
        <v>61442</v>
      </c>
      <c r="AX150" s="37">
        <v>0</v>
      </c>
      <c r="AY150" s="37">
        <v>0</v>
      </c>
      <c r="AZ150" s="37">
        <v>1539</v>
      </c>
      <c r="BA150" s="37">
        <v>61935</v>
      </c>
      <c r="BB150" s="37">
        <v>0</v>
      </c>
      <c r="BC150" s="37">
        <v>0</v>
      </c>
      <c r="BD150" s="35">
        <v>2423</v>
      </c>
      <c r="BE150" s="35">
        <v>64139</v>
      </c>
      <c r="BF150" s="35">
        <v>0</v>
      </c>
      <c r="BG150" s="35">
        <v>0</v>
      </c>
      <c r="BH150" s="35">
        <v>2832</v>
      </c>
      <c r="BI150" s="35">
        <v>65500</v>
      </c>
      <c r="BJ150" s="35">
        <v>0</v>
      </c>
      <c r="BK150" s="35">
        <v>0</v>
      </c>
      <c r="BL150" s="35">
        <v>3003</v>
      </c>
      <c r="BM150" s="35">
        <v>65401</v>
      </c>
      <c r="BN150" s="35">
        <v>0</v>
      </c>
      <c r="BO150" s="35">
        <v>0</v>
      </c>
      <c r="BP150" s="35">
        <v>10862</v>
      </c>
      <c r="BQ150" s="35">
        <v>66445</v>
      </c>
      <c r="BR150" s="35">
        <v>0</v>
      </c>
      <c r="BS150" s="35">
        <v>0</v>
      </c>
      <c r="BT150" s="38">
        <f t="shared" si="10"/>
        <v>19120</v>
      </c>
      <c r="BU150" s="38">
        <f t="shared" si="11"/>
        <v>1103687355</v>
      </c>
      <c r="BV150" s="38">
        <f t="shared" si="12"/>
        <v>57724.234048117156</v>
      </c>
      <c r="BW150" s="38">
        <f t="shared" si="13"/>
        <v>2061.5797874327554</v>
      </c>
      <c r="BX150" s="35">
        <v>3367</v>
      </c>
      <c r="BY150" s="35">
        <v>71637</v>
      </c>
      <c r="BZ150" s="35">
        <v>0</v>
      </c>
      <c r="CA150" s="35">
        <v>0</v>
      </c>
    </row>
    <row r="151" spans="1:79">
      <c r="A151" s="29">
        <f t="shared" si="14"/>
        <v>150</v>
      </c>
      <c r="B151" s="30" t="s">
        <v>314</v>
      </c>
      <c r="C151" s="29" t="s">
        <v>314</v>
      </c>
      <c r="D151" s="31" t="s">
        <v>18</v>
      </c>
      <c r="E151" s="31" t="s">
        <v>893</v>
      </c>
      <c r="F151" s="31" t="s">
        <v>898</v>
      </c>
      <c r="G151" s="31" t="s">
        <v>899</v>
      </c>
      <c r="H151" s="31" t="s">
        <v>900</v>
      </c>
      <c r="I151" s="31" t="s">
        <v>901</v>
      </c>
      <c r="J151" s="31" t="s">
        <v>358</v>
      </c>
      <c r="K151" s="31" t="s">
        <v>371</v>
      </c>
      <c r="L151" s="31" t="s">
        <v>339</v>
      </c>
      <c r="M151" s="32">
        <v>47992</v>
      </c>
      <c r="N151" s="33">
        <v>64712</v>
      </c>
      <c r="O151" s="34">
        <v>73807</v>
      </c>
      <c r="P151" s="35">
        <v>0</v>
      </c>
      <c r="Q151" s="35">
        <v>0</v>
      </c>
      <c r="R151" s="36">
        <v>28</v>
      </c>
      <c r="S151" s="32">
        <v>1714</v>
      </c>
      <c r="T151" s="33">
        <v>2311.1428571428573</v>
      </c>
      <c r="U151" s="34">
        <v>2635.9642857142858</v>
      </c>
      <c r="V151" s="35">
        <v>0</v>
      </c>
      <c r="W151" s="35">
        <v>0</v>
      </c>
      <c r="X151" s="43"/>
      <c r="Y151" s="43"/>
      <c r="Z151" s="43"/>
      <c r="AA151" s="43"/>
      <c r="AB151" s="43"/>
      <c r="AC151" s="43"/>
      <c r="AD151" s="43"/>
      <c r="AE151" s="43"/>
      <c r="AF151" s="40"/>
      <c r="AG151" s="40"/>
      <c r="AH151" s="40"/>
      <c r="AI151" s="40"/>
      <c r="AJ151" s="37">
        <v>485</v>
      </c>
      <c r="AK151" s="37">
        <v>58924</v>
      </c>
      <c r="AL151" s="37">
        <v>0</v>
      </c>
      <c r="AM151" s="37">
        <v>0</v>
      </c>
      <c r="AN151" s="37">
        <v>788</v>
      </c>
      <c r="AO151" s="37">
        <v>59463</v>
      </c>
      <c r="AP151" s="37">
        <v>0</v>
      </c>
      <c r="AQ151" s="37">
        <v>0</v>
      </c>
      <c r="AR151" s="37">
        <v>1311</v>
      </c>
      <c r="AS151" s="37">
        <v>61047</v>
      </c>
      <c r="AT151" s="37">
        <v>0</v>
      </c>
      <c r="AU151" s="37">
        <v>0</v>
      </c>
      <c r="AV151" s="37">
        <v>1311</v>
      </c>
      <c r="AW151" s="37">
        <v>61317</v>
      </c>
      <c r="AX151" s="37">
        <v>0</v>
      </c>
      <c r="AY151" s="37">
        <v>0</v>
      </c>
      <c r="AZ151" s="37">
        <v>1029</v>
      </c>
      <c r="BA151" s="37">
        <v>61697</v>
      </c>
      <c r="BB151" s="37">
        <v>0</v>
      </c>
      <c r="BC151" s="37">
        <v>0</v>
      </c>
      <c r="BD151" s="35">
        <v>1541</v>
      </c>
      <c r="BE151" s="35">
        <v>63545</v>
      </c>
      <c r="BF151" s="35">
        <v>0</v>
      </c>
      <c r="BG151" s="35">
        <v>0</v>
      </c>
      <c r="BH151" s="35">
        <v>1735</v>
      </c>
      <c r="BI151" s="35">
        <v>64712</v>
      </c>
      <c r="BJ151" s="35">
        <v>0</v>
      </c>
      <c r="BK151" s="35">
        <v>0</v>
      </c>
      <c r="BL151" s="35">
        <v>1627</v>
      </c>
      <c r="BM151" s="35">
        <v>65490</v>
      </c>
      <c r="BN151" s="35">
        <v>0</v>
      </c>
      <c r="BO151" s="35">
        <v>0</v>
      </c>
      <c r="BP151" s="35">
        <v>7547</v>
      </c>
      <c r="BQ151" s="35">
        <v>66734</v>
      </c>
      <c r="BR151" s="35">
        <v>0</v>
      </c>
      <c r="BS151" s="35">
        <v>0</v>
      </c>
      <c r="BT151" s="38">
        <f t="shared" si="10"/>
        <v>12450</v>
      </c>
      <c r="BU151" s="38">
        <f t="shared" si="11"/>
        <v>722534134</v>
      </c>
      <c r="BV151" s="38">
        <f t="shared" si="12"/>
        <v>58034.870200803212</v>
      </c>
      <c r="BW151" s="38">
        <f t="shared" si="13"/>
        <v>2072.6739357429719</v>
      </c>
      <c r="BX151" s="35">
        <v>2310</v>
      </c>
      <c r="BY151" s="35">
        <v>71438</v>
      </c>
      <c r="BZ151" s="35">
        <v>0</v>
      </c>
      <c r="CA151" s="35">
        <v>0</v>
      </c>
    </row>
    <row r="152" spans="1:79">
      <c r="A152" s="29">
        <f t="shared" si="14"/>
        <v>151</v>
      </c>
      <c r="B152" s="30" t="s">
        <v>314</v>
      </c>
      <c r="C152" s="29" t="s">
        <v>314</v>
      </c>
      <c r="D152" s="31" t="s">
        <v>18</v>
      </c>
      <c r="E152" s="31" t="s">
        <v>893</v>
      </c>
      <c r="F152" s="31" t="s">
        <v>902</v>
      </c>
      <c r="G152" s="31" t="s">
        <v>903</v>
      </c>
      <c r="H152" s="31" t="s">
        <v>904</v>
      </c>
      <c r="I152" s="31" t="s">
        <v>905</v>
      </c>
      <c r="J152" s="31" t="s">
        <v>358</v>
      </c>
      <c r="K152" s="31" t="s">
        <v>506</v>
      </c>
      <c r="L152" s="31" t="s">
        <v>397</v>
      </c>
      <c r="M152" s="32">
        <v>46292</v>
      </c>
      <c r="N152" s="33">
        <v>57166</v>
      </c>
      <c r="O152" s="34">
        <v>65182</v>
      </c>
      <c r="P152" s="35">
        <v>0</v>
      </c>
      <c r="Q152" s="35">
        <v>0</v>
      </c>
      <c r="R152" s="36">
        <v>28</v>
      </c>
      <c r="S152" s="32">
        <v>1653.2857142857142</v>
      </c>
      <c r="T152" s="33">
        <v>2041.6428571428571</v>
      </c>
      <c r="U152" s="34">
        <v>2327.9285714285716</v>
      </c>
      <c r="V152" s="35">
        <v>0</v>
      </c>
      <c r="W152" s="35">
        <v>0</v>
      </c>
      <c r="X152" s="36">
        <v>2606</v>
      </c>
      <c r="Y152" s="36">
        <v>39000</v>
      </c>
      <c r="Z152" s="36">
        <v>24</v>
      </c>
      <c r="AA152" s="36">
        <v>39000</v>
      </c>
      <c r="AB152" s="37">
        <v>27878</v>
      </c>
      <c r="AC152" s="37">
        <v>40170</v>
      </c>
      <c r="AD152" s="37">
        <v>43</v>
      </c>
      <c r="AE152" s="37">
        <v>40170</v>
      </c>
      <c r="AF152" s="36">
        <v>45981</v>
      </c>
      <c r="AG152" s="36">
        <v>41053</v>
      </c>
      <c r="AH152" s="36">
        <v>129</v>
      </c>
      <c r="AI152" s="36">
        <v>40562</v>
      </c>
      <c r="AJ152" s="37">
        <v>52434</v>
      </c>
      <c r="AK152" s="37">
        <v>43141</v>
      </c>
      <c r="AL152" s="37">
        <v>103</v>
      </c>
      <c r="AM152" s="37">
        <v>41896</v>
      </c>
      <c r="AN152" s="37">
        <v>11332</v>
      </c>
      <c r="AO152" s="37">
        <v>45370</v>
      </c>
      <c r="AP152" s="37">
        <v>37</v>
      </c>
      <c r="AQ152" s="37">
        <v>42503</v>
      </c>
      <c r="AR152" s="37">
        <v>16556</v>
      </c>
      <c r="AS152" s="37">
        <v>45329</v>
      </c>
      <c r="AT152" s="37">
        <v>32</v>
      </c>
      <c r="AU152" s="37">
        <v>42516</v>
      </c>
      <c r="AV152" s="37">
        <v>9386</v>
      </c>
      <c r="AW152" s="37">
        <v>45766</v>
      </c>
      <c r="AX152" s="37">
        <v>22</v>
      </c>
      <c r="AY152" s="37">
        <v>43000</v>
      </c>
      <c r="AZ152" s="37">
        <v>16812</v>
      </c>
      <c r="BA152" s="37">
        <v>47266</v>
      </c>
      <c r="BB152" s="37">
        <v>74</v>
      </c>
      <c r="BC152" s="37">
        <v>42420</v>
      </c>
      <c r="BD152" s="35">
        <v>11974</v>
      </c>
      <c r="BE152" s="35">
        <v>52327</v>
      </c>
      <c r="BF152" s="35">
        <v>38</v>
      </c>
      <c r="BG152" s="35">
        <v>45407</v>
      </c>
      <c r="BH152" s="35">
        <v>11151</v>
      </c>
      <c r="BI152" s="35">
        <v>52761</v>
      </c>
      <c r="BJ152" s="35">
        <v>25</v>
      </c>
      <c r="BK152" s="35">
        <v>44594</v>
      </c>
      <c r="BL152" s="35">
        <v>12926</v>
      </c>
      <c r="BM152" s="35">
        <v>54477</v>
      </c>
      <c r="BN152" s="35">
        <v>172</v>
      </c>
      <c r="BO152" s="35">
        <v>49115</v>
      </c>
      <c r="BP152" s="35">
        <v>46948</v>
      </c>
      <c r="BQ152" s="35">
        <v>54145</v>
      </c>
      <c r="BR152" s="35">
        <v>344</v>
      </c>
      <c r="BS152" s="35">
        <v>47482</v>
      </c>
      <c r="BT152" s="38">
        <f t="shared" si="10"/>
        <v>83578</v>
      </c>
      <c r="BU152" s="38">
        <f t="shared" si="11"/>
        <v>3862193278</v>
      </c>
      <c r="BV152" s="38">
        <f t="shared" si="12"/>
        <v>46210.644882624612</v>
      </c>
      <c r="BW152" s="38">
        <f t="shared" si="13"/>
        <v>1650.3801743794504</v>
      </c>
      <c r="BX152" s="35">
        <v>11900</v>
      </c>
      <c r="BY152" s="35">
        <v>48647</v>
      </c>
      <c r="BZ152" s="35">
        <v>43</v>
      </c>
      <c r="CA152" s="35">
        <v>34824</v>
      </c>
    </row>
    <row r="153" spans="1:79">
      <c r="A153" s="29">
        <f t="shared" si="14"/>
        <v>152</v>
      </c>
      <c r="B153" s="30" t="s">
        <v>314</v>
      </c>
      <c r="C153" s="29" t="s">
        <v>314</v>
      </c>
      <c r="D153" s="31" t="s">
        <v>18</v>
      </c>
      <c r="E153" s="31" t="s">
        <v>893</v>
      </c>
      <c r="F153" s="31" t="s">
        <v>906</v>
      </c>
      <c r="G153" s="31" t="s">
        <v>907</v>
      </c>
      <c r="H153" s="31" t="s">
        <v>908</v>
      </c>
      <c r="I153" s="31" t="s">
        <v>905</v>
      </c>
      <c r="J153" s="31" t="s">
        <v>365</v>
      </c>
      <c r="K153" s="31" t="s">
        <v>506</v>
      </c>
      <c r="L153" s="31" t="s">
        <v>388</v>
      </c>
      <c r="M153" s="32">
        <v>27761</v>
      </c>
      <c r="N153" s="33">
        <v>50676</v>
      </c>
      <c r="O153" s="34">
        <v>56561</v>
      </c>
      <c r="P153" s="35">
        <v>0</v>
      </c>
      <c r="Q153" s="35">
        <v>0</v>
      </c>
      <c r="R153" s="36">
        <v>28</v>
      </c>
      <c r="S153" s="32">
        <v>991.46428571428567</v>
      </c>
      <c r="T153" s="33">
        <v>1809.8571428571429</v>
      </c>
      <c r="U153" s="34">
        <v>2020.0357142857142</v>
      </c>
      <c r="V153" s="35">
        <v>0</v>
      </c>
      <c r="W153" s="35">
        <v>0</v>
      </c>
      <c r="X153" s="36">
        <v>51</v>
      </c>
      <c r="Y153" s="36">
        <v>30871</v>
      </c>
      <c r="Z153" s="36">
        <v>0</v>
      </c>
      <c r="AA153" s="36">
        <v>0</v>
      </c>
      <c r="AB153" s="37">
        <v>25914</v>
      </c>
      <c r="AC153" s="37">
        <v>30181</v>
      </c>
      <c r="AD153" s="37">
        <v>0</v>
      </c>
      <c r="AE153" s="37">
        <v>0</v>
      </c>
      <c r="AF153" s="36">
        <v>43597</v>
      </c>
      <c r="AG153" s="36">
        <v>32720</v>
      </c>
      <c r="AH153" s="36">
        <v>0</v>
      </c>
      <c r="AI153" s="36">
        <v>0</v>
      </c>
      <c r="AJ153" s="37">
        <v>35863</v>
      </c>
      <c r="AK153" s="37">
        <v>39246</v>
      </c>
      <c r="AL153" s="37">
        <v>60</v>
      </c>
      <c r="AM153" s="37">
        <v>25492</v>
      </c>
      <c r="AN153" s="37">
        <v>9964</v>
      </c>
      <c r="AO153" s="37">
        <v>41207</v>
      </c>
      <c r="AP153" s="37">
        <v>12</v>
      </c>
      <c r="AQ153" s="37">
        <v>26712</v>
      </c>
      <c r="AR153" s="37">
        <v>9253</v>
      </c>
      <c r="AS153" s="37">
        <v>41288</v>
      </c>
      <c r="AT153" s="37">
        <v>6</v>
      </c>
      <c r="AU153" s="37">
        <v>24630</v>
      </c>
      <c r="AV153" s="37">
        <v>9171</v>
      </c>
      <c r="AW153" s="37">
        <v>43594</v>
      </c>
      <c r="AX153" s="37">
        <v>10</v>
      </c>
      <c r="AY153" s="37">
        <v>20737</v>
      </c>
      <c r="AZ153" s="37">
        <v>8452</v>
      </c>
      <c r="BA153" s="37">
        <v>45517</v>
      </c>
      <c r="BB153" s="37">
        <v>11</v>
      </c>
      <c r="BC153" s="37">
        <v>29377</v>
      </c>
      <c r="BD153" s="35">
        <v>8992</v>
      </c>
      <c r="BE153" s="35">
        <v>46988</v>
      </c>
      <c r="BF153" s="35">
        <v>55</v>
      </c>
      <c r="BG153" s="35">
        <v>25489</v>
      </c>
      <c r="BH153" s="35">
        <v>9301</v>
      </c>
      <c r="BI153" s="35">
        <v>48401</v>
      </c>
      <c r="BJ153" s="35">
        <v>105</v>
      </c>
      <c r="BK153" s="35">
        <v>26247</v>
      </c>
      <c r="BL153" s="35">
        <v>7883</v>
      </c>
      <c r="BM153" s="35">
        <v>48682</v>
      </c>
      <c r="BN153" s="35">
        <v>102</v>
      </c>
      <c r="BO153" s="35">
        <v>27782</v>
      </c>
      <c r="BP153" s="35">
        <v>35225</v>
      </c>
      <c r="BQ153" s="35">
        <v>48688</v>
      </c>
      <c r="BR153" s="35">
        <v>484</v>
      </c>
      <c r="BS153" s="35">
        <v>27179</v>
      </c>
      <c r="BT153" s="38">
        <f t="shared" si="10"/>
        <v>62147</v>
      </c>
      <c r="BU153" s="38">
        <f t="shared" si="11"/>
        <v>2569174917</v>
      </c>
      <c r="BV153" s="38">
        <f t="shared" si="12"/>
        <v>41340.288622137836</v>
      </c>
      <c r="BW153" s="38">
        <f t="shared" si="13"/>
        <v>1476.4388793620656</v>
      </c>
      <c r="BX153" s="35">
        <v>9558</v>
      </c>
      <c r="BY153" s="35">
        <v>50676</v>
      </c>
      <c r="BZ153" s="35">
        <v>154</v>
      </c>
      <c r="CA153" s="35">
        <v>27683</v>
      </c>
    </row>
    <row r="154" spans="1:79">
      <c r="A154" s="29">
        <f t="shared" si="14"/>
        <v>153</v>
      </c>
      <c r="B154" s="30" t="s">
        <v>314</v>
      </c>
      <c r="C154" s="29" t="s">
        <v>315</v>
      </c>
      <c r="D154" s="31" t="s">
        <v>909</v>
      </c>
      <c r="E154" s="31" t="s">
        <v>910</v>
      </c>
      <c r="F154" s="31" t="s">
        <v>911</v>
      </c>
      <c r="G154" s="31" t="s">
        <v>912</v>
      </c>
      <c r="H154" s="31" t="s">
        <v>913</v>
      </c>
      <c r="I154" s="31" t="s">
        <v>914</v>
      </c>
      <c r="J154" s="31" t="s">
        <v>915</v>
      </c>
      <c r="K154" s="31" t="s">
        <v>916</v>
      </c>
      <c r="L154" s="31" t="s">
        <v>917</v>
      </c>
      <c r="M154" s="32">
        <v>65230</v>
      </c>
      <c r="N154" s="33">
        <v>71683</v>
      </c>
      <c r="O154" s="34">
        <v>85811</v>
      </c>
      <c r="P154" s="35">
        <v>0</v>
      </c>
      <c r="Q154" s="35">
        <v>0</v>
      </c>
      <c r="R154" s="36">
        <v>3</v>
      </c>
      <c r="S154" s="32">
        <v>21743.333333333332</v>
      </c>
      <c r="T154" s="33">
        <v>23894.333333333332</v>
      </c>
      <c r="U154" s="34">
        <v>28603.666666666668</v>
      </c>
      <c r="V154" s="35">
        <v>0</v>
      </c>
      <c r="W154" s="35">
        <v>0</v>
      </c>
      <c r="X154" s="36">
        <v>9736</v>
      </c>
      <c r="Y154" s="36">
        <v>60859</v>
      </c>
      <c r="Z154" s="36">
        <v>564</v>
      </c>
      <c r="AA154" s="36">
        <v>59160</v>
      </c>
      <c r="AB154" s="37">
        <v>7751</v>
      </c>
      <c r="AC154" s="37">
        <v>62717</v>
      </c>
      <c r="AD154" s="37">
        <v>519</v>
      </c>
      <c r="AE154" s="37">
        <v>60807</v>
      </c>
      <c r="AF154" s="36">
        <v>7654</v>
      </c>
      <c r="AG154" s="36">
        <v>64231</v>
      </c>
      <c r="AH154" s="36">
        <v>685</v>
      </c>
      <c r="AI154" s="36">
        <v>62102</v>
      </c>
      <c r="AJ154" s="37">
        <v>6465</v>
      </c>
      <c r="AK154" s="37">
        <v>66045</v>
      </c>
      <c r="AL154" s="37">
        <v>724</v>
      </c>
      <c r="AM154" s="37">
        <v>64234</v>
      </c>
      <c r="AN154" s="37">
        <v>1688</v>
      </c>
      <c r="AO154" s="37">
        <v>66313</v>
      </c>
      <c r="AP154" s="37">
        <v>73</v>
      </c>
      <c r="AQ154" s="37">
        <v>64683</v>
      </c>
      <c r="AR154" s="37">
        <v>1360</v>
      </c>
      <c r="AS154" s="37">
        <v>66587</v>
      </c>
      <c r="AT154" s="37">
        <v>170</v>
      </c>
      <c r="AU154" s="37">
        <v>64683</v>
      </c>
      <c r="AV154" s="37">
        <v>1562</v>
      </c>
      <c r="AW154" s="37">
        <v>71096</v>
      </c>
      <c r="AX154" s="37">
        <v>163</v>
      </c>
      <c r="AY154" s="37">
        <v>65181</v>
      </c>
      <c r="AZ154" s="37">
        <v>1312</v>
      </c>
      <c r="BA154" s="37">
        <v>71058</v>
      </c>
      <c r="BB154" s="37">
        <v>380</v>
      </c>
      <c r="BC154" s="37">
        <v>66603</v>
      </c>
      <c r="BD154" s="35">
        <v>1298</v>
      </c>
      <c r="BE154" s="35">
        <v>71461</v>
      </c>
      <c r="BF154" s="35">
        <v>172</v>
      </c>
      <c r="BG154" s="35">
        <v>65142</v>
      </c>
      <c r="BH154" s="35">
        <v>1297</v>
      </c>
      <c r="BI154" s="35">
        <v>71683</v>
      </c>
      <c r="BJ154" s="35">
        <v>184</v>
      </c>
      <c r="BK154" s="35">
        <v>65230</v>
      </c>
      <c r="BL154" s="35">
        <v>468</v>
      </c>
      <c r="BM154" s="35">
        <v>73164</v>
      </c>
      <c r="BN154" s="35">
        <v>6</v>
      </c>
      <c r="BO154" s="35">
        <v>71610</v>
      </c>
      <c r="BP154" s="35">
        <v>3063</v>
      </c>
      <c r="BQ154" s="35">
        <v>71815</v>
      </c>
      <c r="BR154" s="35">
        <v>362</v>
      </c>
      <c r="BS154" s="35">
        <v>65294</v>
      </c>
      <c r="BT154" s="38">
        <f t="shared" si="10"/>
        <v>6850</v>
      </c>
      <c r="BU154" s="38">
        <f t="shared" si="11"/>
        <v>394528539</v>
      </c>
      <c r="BV154" s="38">
        <f t="shared" si="12"/>
        <v>57595.407153284672</v>
      </c>
      <c r="BW154" s="38">
        <f t="shared" si="13"/>
        <v>19198.469051094889</v>
      </c>
      <c r="BX154" s="39"/>
      <c r="BY154" s="39"/>
      <c r="BZ154" s="39"/>
      <c r="CA154" s="39"/>
    </row>
    <row r="155" spans="1:79">
      <c r="A155" s="29">
        <f t="shared" si="14"/>
        <v>154</v>
      </c>
      <c r="B155" s="30" t="s">
        <v>314</v>
      </c>
      <c r="C155" s="29" t="s">
        <v>315</v>
      </c>
      <c r="D155" s="31" t="s">
        <v>909</v>
      </c>
      <c r="E155" s="31" t="s">
        <v>910</v>
      </c>
      <c r="F155" s="31" t="s">
        <v>918</v>
      </c>
      <c r="G155" s="31" t="s">
        <v>919</v>
      </c>
      <c r="H155" s="31" t="s">
        <v>920</v>
      </c>
      <c r="I155" s="31" t="s">
        <v>921</v>
      </c>
      <c r="J155" s="31" t="s">
        <v>915</v>
      </c>
      <c r="K155" s="31" t="s">
        <v>916</v>
      </c>
      <c r="L155" s="31" t="s">
        <v>917</v>
      </c>
      <c r="M155" s="32">
        <v>65419</v>
      </c>
      <c r="N155" s="33">
        <v>73949</v>
      </c>
      <c r="O155" s="34">
        <v>88780</v>
      </c>
      <c r="P155" s="39"/>
      <c r="Q155" s="39"/>
      <c r="R155" s="36">
        <v>3</v>
      </c>
      <c r="S155" s="32">
        <v>21806.333333333332</v>
      </c>
      <c r="T155" s="33">
        <v>24649.666666666668</v>
      </c>
      <c r="U155" s="34">
        <v>29593.333333333332</v>
      </c>
      <c r="V155" s="39"/>
      <c r="W155" s="39"/>
      <c r="X155" s="40"/>
      <c r="Y155" s="40"/>
      <c r="Z155" s="40"/>
      <c r="AA155" s="40"/>
      <c r="AB155" s="37">
        <v>0</v>
      </c>
      <c r="AC155" s="37">
        <v>0</v>
      </c>
      <c r="AD155" s="37">
        <v>0</v>
      </c>
      <c r="AE155" s="37">
        <v>0</v>
      </c>
      <c r="AF155" s="36">
        <v>0</v>
      </c>
      <c r="AG155" s="36">
        <v>0</v>
      </c>
      <c r="AH155" s="36">
        <v>0</v>
      </c>
      <c r="AI155" s="36">
        <v>0</v>
      </c>
      <c r="AJ155" s="37">
        <v>0</v>
      </c>
      <c r="AK155" s="37">
        <v>0</v>
      </c>
      <c r="AL155" s="37">
        <v>0</v>
      </c>
      <c r="AM155" s="37">
        <v>0</v>
      </c>
      <c r="AN155" s="37">
        <v>0</v>
      </c>
      <c r="AO155" s="37">
        <v>0</v>
      </c>
      <c r="AP155" s="37">
        <v>0</v>
      </c>
      <c r="AQ155" s="37">
        <v>0</v>
      </c>
      <c r="AR155" s="37">
        <v>0</v>
      </c>
      <c r="AS155" s="37">
        <v>0</v>
      </c>
      <c r="AT155" s="37">
        <v>0</v>
      </c>
      <c r="AU155" s="37">
        <v>0</v>
      </c>
      <c r="AV155" s="37">
        <v>0</v>
      </c>
      <c r="AW155" s="37">
        <v>0</v>
      </c>
      <c r="AX155" s="37">
        <v>0</v>
      </c>
      <c r="AY155" s="37">
        <v>0</v>
      </c>
      <c r="AZ155" s="37">
        <v>0</v>
      </c>
      <c r="BA155" s="37">
        <v>0</v>
      </c>
      <c r="BB155" s="37">
        <v>0</v>
      </c>
      <c r="BC155" s="37">
        <v>0</v>
      </c>
      <c r="BD155" s="35">
        <v>0</v>
      </c>
      <c r="BE155" s="35">
        <v>0</v>
      </c>
      <c r="BF155" s="35">
        <v>0</v>
      </c>
      <c r="BG155" s="35">
        <v>0</v>
      </c>
      <c r="BH155" s="35">
        <v>0</v>
      </c>
      <c r="BI155" s="35">
        <v>0</v>
      </c>
      <c r="BJ155" s="35">
        <v>0</v>
      </c>
      <c r="BK155" s="35">
        <v>0</v>
      </c>
      <c r="BL155" s="35">
        <v>616</v>
      </c>
      <c r="BM155" s="35">
        <v>74880</v>
      </c>
      <c r="BN155" s="35">
        <v>231</v>
      </c>
      <c r="BO155" s="35">
        <v>70723</v>
      </c>
      <c r="BP155" s="35">
        <v>2279</v>
      </c>
      <c r="BQ155" s="35">
        <v>74200</v>
      </c>
      <c r="BR155" s="35">
        <v>344</v>
      </c>
      <c r="BS155" s="35">
        <v>68981</v>
      </c>
      <c r="BT155" s="38">
        <f t="shared" si="10"/>
        <v>3470</v>
      </c>
      <c r="BU155" s="38">
        <f t="shared" si="11"/>
        <v>255294357</v>
      </c>
      <c r="BV155" s="38">
        <f t="shared" si="12"/>
        <v>73571.860806916433</v>
      </c>
      <c r="BW155" s="38">
        <f t="shared" si="13"/>
        <v>24523.953602305479</v>
      </c>
      <c r="BX155" s="35">
        <v>1489</v>
      </c>
      <c r="BY155" s="35">
        <v>75369</v>
      </c>
      <c r="BZ155" s="35">
        <v>179</v>
      </c>
      <c r="CA155" s="35">
        <v>64928</v>
      </c>
    </row>
    <row r="156" spans="1:79">
      <c r="A156" s="29">
        <f t="shared" si="14"/>
        <v>155</v>
      </c>
      <c r="B156" s="30" t="s">
        <v>314</v>
      </c>
      <c r="C156" s="29" t="s">
        <v>315</v>
      </c>
      <c r="D156" s="31" t="s">
        <v>922</v>
      </c>
      <c r="E156" s="31" t="s">
        <v>923</v>
      </c>
      <c r="F156" s="31" t="s">
        <v>924</v>
      </c>
      <c r="G156" s="31" t="s">
        <v>925</v>
      </c>
      <c r="H156" s="31" t="s">
        <v>926</v>
      </c>
      <c r="I156" s="31" t="s">
        <v>927</v>
      </c>
      <c r="J156" s="31" t="s">
        <v>322</v>
      </c>
      <c r="K156" s="31" t="s">
        <v>928</v>
      </c>
      <c r="L156" s="31" t="s">
        <v>482</v>
      </c>
      <c r="M156" s="32">
        <v>2375</v>
      </c>
      <c r="N156" s="33">
        <v>2468</v>
      </c>
      <c r="O156" s="34">
        <v>5965</v>
      </c>
      <c r="P156" s="35">
        <v>0</v>
      </c>
      <c r="Q156" s="35">
        <v>0</v>
      </c>
      <c r="R156" s="36">
        <v>1</v>
      </c>
      <c r="S156" s="32">
        <v>2375</v>
      </c>
      <c r="T156" s="33">
        <v>2468</v>
      </c>
      <c r="U156" s="34">
        <v>5965</v>
      </c>
      <c r="V156" s="35">
        <v>0</v>
      </c>
      <c r="W156" s="35">
        <v>0</v>
      </c>
      <c r="X156" s="42">
        <v>0</v>
      </c>
      <c r="Y156" s="42">
        <v>0</v>
      </c>
      <c r="Z156" s="42">
        <v>124083</v>
      </c>
      <c r="AA156" s="42">
        <v>4426</v>
      </c>
      <c r="AB156" s="37">
        <v>0</v>
      </c>
      <c r="AC156" s="37">
        <v>0</v>
      </c>
      <c r="AD156" s="37">
        <v>126837</v>
      </c>
      <c r="AE156" s="37">
        <v>2618</v>
      </c>
      <c r="AF156" s="36">
        <v>0</v>
      </c>
      <c r="AG156" s="36">
        <v>0</v>
      </c>
      <c r="AH156" s="36">
        <v>100320</v>
      </c>
      <c r="AI156" s="36">
        <v>2389</v>
      </c>
      <c r="AJ156" s="37">
        <v>0</v>
      </c>
      <c r="AK156" s="37">
        <v>0</v>
      </c>
      <c r="AL156" s="37">
        <v>50357</v>
      </c>
      <c r="AM156" s="37">
        <v>2468</v>
      </c>
      <c r="AN156" s="37">
        <v>0</v>
      </c>
      <c r="AO156" s="37">
        <v>0</v>
      </c>
      <c r="AP156" s="37">
        <v>8035</v>
      </c>
      <c r="AQ156" s="37">
        <v>2485</v>
      </c>
      <c r="AR156" s="37">
        <v>0</v>
      </c>
      <c r="AS156" s="37">
        <v>0</v>
      </c>
      <c r="AT156" s="37">
        <v>12000</v>
      </c>
      <c r="AU156" s="37">
        <v>2789</v>
      </c>
      <c r="AV156" s="37">
        <v>0</v>
      </c>
      <c r="AW156" s="37">
        <v>0</v>
      </c>
      <c r="AX156" s="37">
        <v>6544</v>
      </c>
      <c r="AY156" s="37">
        <v>2813</v>
      </c>
      <c r="AZ156" s="37">
        <v>0</v>
      </c>
      <c r="BA156" s="37">
        <v>0</v>
      </c>
      <c r="BB156" s="37">
        <v>9507</v>
      </c>
      <c r="BC156" s="37">
        <v>2792</v>
      </c>
      <c r="BD156" s="35">
        <v>0</v>
      </c>
      <c r="BE156" s="35">
        <v>0</v>
      </c>
      <c r="BF156" s="35">
        <v>5344</v>
      </c>
      <c r="BG156" s="35">
        <v>2793</v>
      </c>
      <c r="BH156" s="35">
        <v>0</v>
      </c>
      <c r="BI156" s="35">
        <v>0</v>
      </c>
      <c r="BJ156" s="35">
        <v>1486</v>
      </c>
      <c r="BK156" s="35">
        <v>3692</v>
      </c>
      <c r="BL156" s="35">
        <v>0</v>
      </c>
      <c r="BM156" s="35">
        <v>0</v>
      </c>
      <c r="BN156" s="35">
        <v>4679</v>
      </c>
      <c r="BO156" s="35">
        <v>3632</v>
      </c>
      <c r="BP156" s="35">
        <v>0</v>
      </c>
      <c r="BQ156" s="35">
        <v>0</v>
      </c>
      <c r="BR156" s="35">
        <v>14925</v>
      </c>
      <c r="BS156" s="35">
        <v>3336</v>
      </c>
      <c r="BT156" s="38">
        <f t="shared" si="10"/>
        <v>26434</v>
      </c>
      <c r="BU156" s="38">
        <f t="shared" si="11"/>
        <v>87196032</v>
      </c>
      <c r="BV156" s="38">
        <f t="shared" si="12"/>
        <v>3298.6317621245366</v>
      </c>
      <c r="BW156" s="38">
        <f t="shared" si="13"/>
        <v>3298.6317621245366</v>
      </c>
      <c r="BX156" s="35">
        <v>0</v>
      </c>
      <c r="BY156" s="35">
        <v>0</v>
      </c>
      <c r="BZ156" s="35">
        <v>2000</v>
      </c>
      <c r="CA156" s="35">
        <v>3625</v>
      </c>
    </row>
    <row r="157" spans="1:79">
      <c r="A157" s="29">
        <f t="shared" si="14"/>
        <v>156</v>
      </c>
      <c r="B157" s="30" t="s">
        <v>314</v>
      </c>
      <c r="C157" s="29" t="s">
        <v>315</v>
      </c>
      <c r="D157" s="31" t="s">
        <v>922</v>
      </c>
      <c r="E157" s="31" t="s">
        <v>923</v>
      </c>
      <c r="F157" s="31" t="s">
        <v>929</v>
      </c>
      <c r="G157" s="31" t="s">
        <v>930</v>
      </c>
      <c r="H157" s="31" t="s">
        <v>931</v>
      </c>
      <c r="I157" s="31" t="s">
        <v>932</v>
      </c>
      <c r="J157" s="31" t="s">
        <v>322</v>
      </c>
      <c r="K157" s="31" t="s">
        <v>933</v>
      </c>
      <c r="L157" s="31" t="s">
        <v>430</v>
      </c>
      <c r="M157" s="32">
        <v>16830</v>
      </c>
      <c r="N157" s="33">
        <v>19569</v>
      </c>
      <c r="O157" s="34">
        <v>27155</v>
      </c>
      <c r="P157" s="35">
        <v>0</v>
      </c>
      <c r="Q157" s="35">
        <v>0</v>
      </c>
      <c r="R157" s="36">
        <v>1</v>
      </c>
      <c r="S157" s="32">
        <v>16830</v>
      </c>
      <c r="T157" s="33">
        <v>19569</v>
      </c>
      <c r="U157" s="34">
        <v>27155</v>
      </c>
      <c r="V157" s="35">
        <v>0</v>
      </c>
      <c r="W157" s="35">
        <v>0</v>
      </c>
      <c r="X157" s="40"/>
      <c r="Y157" s="40"/>
      <c r="Z157" s="40"/>
      <c r="AA157" s="40"/>
      <c r="AB157" s="41"/>
      <c r="AC157" s="41"/>
      <c r="AD157" s="41"/>
      <c r="AE157" s="41"/>
      <c r="AF157" s="36">
        <v>0</v>
      </c>
      <c r="AG157" s="36">
        <v>0</v>
      </c>
      <c r="AH157" s="36">
        <v>0</v>
      </c>
      <c r="AI157" s="36">
        <v>0</v>
      </c>
      <c r="AJ157" s="37">
        <v>0</v>
      </c>
      <c r="AK157" s="37">
        <v>0</v>
      </c>
      <c r="AL157" s="37">
        <v>0</v>
      </c>
      <c r="AM157" s="37">
        <v>0</v>
      </c>
      <c r="AN157" s="37">
        <v>0</v>
      </c>
      <c r="AO157" s="37">
        <v>0</v>
      </c>
      <c r="AP157" s="37">
        <v>0</v>
      </c>
      <c r="AQ157" s="37">
        <v>0</v>
      </c>
      <c r="AR157" s="37">
        <v>0</v>
      </c>
      <c r="AS157" s="37">
        <v>0</v>
      </c>
      <c r="AT157" s="37">
        <v>0</v>
      </c>
      <c r="AU157" s="37">
        <v>0</v>
      </c>
      <c r="AV157" s="37">
        <v>0</v>
      </c>
      <c r="AW157" s="37">
        <v>0</v>
      </c>
      <c r="AX157" s="37">
        <v>0</v>
      </c>
      <c r="AY157" s="37">
        <v>0</v>
      </c>
      <c r="AZ157" s="37">
        <v>113678</v>
      </c>
      <c r="BA157" s="37">
        <v>18337</v>
      </c>
      <c r="BB157" s="37">
        <v>0</v>
      </c>
      <c r="BC157" s="37">
        <v>0</v>
      </c>
      <c r="BD157" s="35">
        <v>166683</v>
      </c>
      <c r="BE157" s="35">
        <v>18337</v>
      </c>
      <c r="BF157" s="35">
        <v>0</v>
      </c>
      <c r="BG157" s="35">
        <v>0</v>
      </c>
      <c r="BH157" s="35">
        <v>162000</v>
      </c>
      <c r="BI157" s="35">
        <v>19569</v>
      </c>
      <c r="BJ157" s="35">
        <v>120</v>
      </c>
      <c r="BK157" s="35">
        <v>16830</v>
      </c>
      <c r="BL157" s="35">
        <v>80000</v>
      </c>
      <c r="BM157" s="35">
        <v>19569</v>
      </c>
      <c r="BN157" s="35">
        <v>225</v>
      </c>
      <c r="BO157" s="35">
        <v>16830</v>
      </c>
      <c r="BP157" s="35">
        <v>648683</v>
      </c>
      <c r="BQ157" s="35">
        <v>19252</v>
      </c>
      <c r="BR157" s="35">
        <v>545</v>
      </c>
      <c r="BS157" s="35">
        <v>16830</v>
      </c>
      <c r="BT157" s="38">
        <f t="shared" si="10"/>
        <v>1058256</v>
      </c>
      <c r="BU157" s="38">
        <f t="shared" si="11"/>
        <v>17239306836</v>
      </c>
      <c r="BV157" s="38">
        <f t="shared" si="12"/>
        <v>16290.299167687213</v>
      </c>
      <c r="BW157" s="38">
        <f t="shared" si="13"/>
        <v>16290.299167687213</v>
      </c>
      <c r="BX157" s="35">
        <v>87000</v>
      </c>
      <c r="BY157" s="35">
        <v>20352</v>
      </c>
      <c r="BZ157" s="35">
        <v>750</v>
      </c>
      <c r="CA157" s="35">
        <v>16830</v>
      </c>
    </row>
    <row r="158" spans="1:79">
      <c r="A158" s="29">
        <f t="shared" si="14"/>
        <v>157</v>
      </c>
      <c r="B158" s="30" t="s">
        <v>314</v>
      </c>
      <c r="C158" s="29" t="s">
        <v>315</v>
      </c>
      <c r="D158" s="31" t="s">
        <v>922</v>
      </c>
      <c r="E158" s="31" t="s">
        <v>923</v>
      </c>
      <c r="F158" s="31" t="s">
        <v>934</v>
      </c>
      <c r="G158" s="31" t="s">
        <v>930</v>
      </c>
      <c r="H158" s="31" t="s">
        <v>931</v>
      </c>
      <c r="I158" s="31" t="s">
        <v>932</v>
      </c>
      <c r="J158" s="31" t="s">
        <v>322</v>
      </c>
      <c r="K158" s="31" t="s">
        <v>933</v>
      </c>
      <c r="L158" s="31" t="s">
        <v>430</v>
      </c>
      <c r="M158" s="32">
        <v>5455</v>
      </c>
      <c r="N158" s="33">
        <v>26044</v>
      </c>
      <c r="O158" s="34">
        <v>27155</v>
      </c>
      <c r="P158" s="35">
        <v>0</v>
      </c>
      <c r="Q158" s="35">
        <v>0</v>
      </c>
      <c r="R158" s="36">
        <v>1</v>
      </c>
      <c r="S158" s="32">
        <v>5455</v>
      </c>
      <c r="T158" s="33">
        <v>26044</v>
      </c>
      <c r="U158" s="34">
        <v>27155</v>
      </c>
      <c r="V158" s="35">
        <v>0</v>
      </c>
      <c r="W158" s="35">
        <v>0</v>
      </c>
      <c r="X158" s="36">
        <v>1048884</v>
      </c>
      <c r="Y158" s="36">
        <v>16386</v>
      </c>
      <c r="Z158" s="36">
        <v>3928</v>
      </c>
      <c r="AA158" s="36">
        <v>15253</v>
      </c>
      <c r="AB158" s="37">
        <v>949058</v>
      </c>
      <c r="AC158" s="37">
        <v>16651</v>
      </c>
      <c r="AD158" s="37">
        <v>4150</v>
      </c>
      <c r="AE158" s="37">
        <v>15501</v>
      </c>
      <c r="AF158" s="36">
        <v>866786</v>
      </c>
      <c r="AG158" s="36">
        <v>19124</v>
      </c>
      <c r="AH158" s="36">
        <v>2863</v>
      </c>
      <c r="AI158" s="36">
        <v>15794</v>
      </c>
      <c r="AJ158" s="37">
        <v>866731</v>
      </c>
      <c r="AK158" s="37">
        <v>17673</v>
      </c>
      <c r="AL158" s="37">
        <v>2426</v>
      </c>
      <c r="AM158" s="37">
        <v>15129</v>
      </c>
      <c r="AN158" s="37">
        <v>160123</v>
      </c>
      <c r="AO158" s="37">
        <v>18816</v>
      </c>
      <c r="AP158" s="37">
        <v>150</v>
      </c>
      <c r="AQ158" s="37">
        <v>14936</v>
      </c>
      <c r="AR158" s="37">
        <v>105177</v>
      </c>
      <c r="AS158" s="37">
        <v>22272</v>
      </c>
      <c r="AT158" s="37">
        <v>650</v>
      </c>
      <c r="AU158" s="37">
        <v>16077</v>
      </c>
      <c r="AV158" s="37">
        <v>269067</v>
      </c>
      <c r="AW158" s="37">
        <v>19433</v>
      </c>
      <c r="AX158" s="37">
        <v>0</v>
      </c>
      <c r="AY158" s="37">
        <v>0</v>
      </c>
      <c r="AZ158" s="37">
        <v>255578</v>
      </c>
      <c r="BA158" s="37">
        <v>19877</v>
      </c>
      <c r="BB158" s="37">
        <v>130</v>
      </c>
      <c r="BC158" s="37">
        <v>15915</v>
      </c>
      <c r="BD158" s="35">
        <v>58289</v>
      </c>
      <c r="BE158" s="35">
        <v>22071</v>
      </c>
      <c r="BF158" s="35">
        <v>60</v>
      </c>
      <c r="BG158" s="35">
        <v>15915</v>
      </c>
      <c r="BH158" s="35">
        <v>59884</v>
      </c>
      <c r="BI158" s="35">
        <v>25441</v>
      </c>
      <c r="BJ158" s="35">
        <v>0</v>
      </c>
      <c r="BK158" s="35">
        <v>0</v>
      </c>
      <c r="BL158" s="35">
        <v>50261</v>
      </c>
      <c r="BM158" s="35">
        <v>25195</v>
      </c>
      <c r="BN158" s="35">
        <v>0</v>
      </c>
      <c r="BO158" s="35">
        <v>0</v>
      </c>
      <c r="BP158" s="35">
        <v>246031</v>
      </c>
      <c r="BQ158" s="35">
        <v>24783</v>
      </c>
      <c r="BR158" s="35">
        <v>61</v>
      </c>
      <c r="BS158" s="35">
        <v>15744</v>
      </c>
      <c r="BT158" s="38">
        <f t="shared" si="10"/>
        <v>414586</v>
      </c>
      <c r="BU158" s="38">
        <f t="shared" si="11"/>
        <v>8889216656</v>
      </c>
      <c r="BV158" s="38">
        <f t="shared" si="12"/>
        <v>21441.188694263674</v>
      </c>
      <c r="BW158" s="38">
        <f t="shared" si="13"/>
        <v>21441.188694263674</v>
      </c>
      <c r="BX158" s="35">
        <v>38006</v>
      </c>
      <c r="BY158" s="35">
        <v>25782</v>
      </c>
      <c r="BZ158" s="35">
        <v>0</v>
      </c>
      <c r="CA158" s="35">
        <v>0</v>
      </c>
    </row>
    <row r="159" spans="1:79">
      <c r="A159" s="29">
        <f t="shared" si="14"/>
        <v>158</v>
      </c>
      <c r="B159" s="30" t="s">
        <v>314</v>
      </c>
      <c r="C159" s="29" t="s">
        <v>315</v>
      </c>
      <c r="D159" s="31" t="s">
        <v>922</v>
      </c>
      <c r="E159" s="31" t="s">
        <v>923</v>
      </c>
      <c r="F159" s="31" t="s">
        <v>935</v>
      </c>
      <c r="G159" s="31" t="s">
        <v>936</v>
      </c>
      <c r="H159" s="31" t="s">
        <v>937</v>
      </c>
      <c r="I159" s="31" t="s">
        <v>927</v>
      </c>
      <c r="J159" s="31" t="s">
        <v>322</v>
      </c>
      <c r="K159" s="31" t="s">
        <v>328</v>
      </c>
      <c r="L159" s="31" t="s">
        <v>680</v>
      </c>
      <c r="M159" s="32">
        <v>9485</v>
      </c>
      <c r="N159" s="33">
        <v>9716</v>
      </c>
      <c r="O159" s="34">
        <v>11382</v>
      </c>
      <c r="P159" s="35">
        <v>0</v>
      </c>
      <c r="Q159" s="35">
        <v>0</v>
      </c>
      <c r="R159" s="36">
        <v>1</v>
      </c>
      <c r="S159" s="32">
        <v>9485</v>
      </c>
      <c r="T159" s="33">
        <v>9716</v>
      </c>
      <c r="U159" s="34">
        <v>11382</v>
      </c>
      <c r="V159" s="35">
        <v>0</v>
      </c>
      <c r="W159" s="35">
        <v>0</v>
      </c>
      <c r="X159" s="36">
        <v>36893</v>
      </c>
      <c r="Y159" s="36">
        <v>6150</v>
      </c>
      <c r="Z159" s="36">
        <v>50</v>
      </c>
      <c r="AA159" s="36">
        <v>6000</v>
      </c>
      <c r="AB159" s="37">
        <v>37276</v>
      </c>
      <c r="AC159" s="37">
        <v>6035</v>
      </c>
      <c r="AD159" s="37">
        <v>0</v>
      </c>
      <c r="AE159" s="37">
        <v>0</v>
      </c>
      <c r="AF159" s="36">
        <v>55963</v>
      </c>
      <c r="AG159" s="36">
        <v>6646</v>
      </c>
      <c r="AH159" s="36">
        <v>10</v>
      </c>
      <c r="AI159" s="36">
        <v>6500</v>
      </c>
      <c r="AJ159" s="37">
        <v>38750</v>
      </c>
      <c r="AK159" s="37">
        <v>7390</v>
      </c>
      <c r="AL159" s="37">
        <v>8150</v>
      </c>
      <c r="AM159" s="37">
        <v>6000</v>
      </c>
      <c r="AN159" s="37">
        <v>5914</v>
      </c>
      <c r="AO159" s="37">
        <v>8210</v>
      </c>
      <c r="AP159" s="37">
        <v>847</v>
      </c>
      <c r="AQ159" s="37">
        <v>8248</v>
      </c>
      <c r="AR159" s="37">
        <v>11640</v>
      </c>
      <c r="AS159" s="37">
        <v>8248</v>
      </c>
      <c r="AT159" s="37">
        <v>6</v>
      </c>
      <c r="AU159" s="37">
        <v>6500</v>
      </c>
      <c r="AV159" s="37">
        <v>15109</v>
      </c>
      <c r="AW159" s="37">
        <v>8248</v>
      </c>
      <c r="AX159" s="37">
        <v>0</v>
      </c>
      <c r="AY159" s="37">
        <v>0</v>
      </c>
      <c r="AZ159" s="37">
        <v>0</v>
      </c>
      <c r="BA159" s="37">
        <v>0</v>
      </c>
      <c r="BB159" s="37">
        <v>0</v>
      </c>
      <c r="BC159" s="37">
        <v>0</v>
      </c>
      <c r="BD159" s="35">
        <v>2498</v>
      </c>
      <c r="BE159" s="35">
        <v>9461</v>
      </c>
      <c r="BF159" s="35">
        <v>0</v>
      </c>
      <c r="BG159" s="35">
        <v>0</v>
      </c>
      <c r="BH159" s="35">
        <v>14842</v>
      </c>
      <c r="BI159" s="35">
        <v>9716</v>
      </c>
      <c r="BJ159" s="35">
        <v>0</v>
      </c>
      <c r="BK159" s="35">
        <v>0</v>
      </c>
      <c r="BL159" s="35">
        <v>5813</v>
      </c>
      <c r="BM159" s="35">
        <v>9862</v>
      </c>
      <c r="BN159" s="35">
        <v>0</v>
      </c>
      <c r="BO159" s="35">
        <v>0</v>
      </c>
      <c r="BP159" s="35">
        <v>27434</v>
      </c>
      <c r="BQ159" s="35">
        <v>9761</v>
      </c>
      <c r="BR159" s="35">
        <v>0</v>
      </c>
      <c r="BS159" s="35">
        <v>0</v>
      </c>
      <c r="BT159" s="38">
        <f t="shared" si="10"/>
        <v>50587</v>
      </c>
      <c r="BU159" s="38">
        <f t="shared" si="11"/>
        <v>469327911</v>
      </c>
      <c r="BV159" s="38">
        <f t="shared" si="12"/>
        <v>9277.6387411785636</v>
      </c>
      <c r="BW159" s="38">
        <f t="shared" si="13"/>
        <v>9277.6387411785636</v>
      </c>
      <c r="BX159" s="35">
        <v>7830</v>
      </c>
      <c r="BY159" s="35">
        <v>10114</v>
      </c>
      <c r="BZ159" s="35">
        <v>0</v>
      </c>
      <c r="CA159" s="35">
        <v>0</v>
      </c>
    </row>
    <row r="160" spans="1:79">
      <c r="A160" s="29">
        <f t="shared" si="14"/>
        <v>159</v>
      </c>
      <c r="B160" s="30" t="s">
        <v>314</v>
      </c>
      <c r="C160" s="29" t="s">
        <v>315</v>
      </c>
      <c r="D160" s="31" t="s">
        <v>922</v>
      </c>
      <c r="E160" s="31" t="s">
        <v>923</v>
      </c>
      <c r="F160" s="31" t="s">
        <v>938</v>
      </c>
      <c r="G160" s="31" t="s">
        <v>939</v>
      </c>
      <c r="H160" s="31" t="s">
        <v>940</v>
      </c>
      <c r="I160" s="31" t="s">
        <v>941</v>
      </c>
      <c r="J160" s="31" t="s">
        <v>322</v>
      </c>
      <c r="K160" s="31" t="s">
        <v>942</v>
      </c>
      <c r="L160" s="31" t="s">
        <v>334</v>
      </c>
      <c r="M160" s="32">
        <v>15899</v>
      </c>
      <c r="N160" s="33">
        <v>17658</v>
      </c>
      <c r="O160" s="34">
        <v>20125</v>
      </c>
      <c r="P160" s="35">
        <v>0</v>
      </c>
      <c r="Q160" s="35">
        <v>0</v>
      </c>
      <c r="R160" s="36">
        <v>1</v>
      </c>
      <c r="S160" s="32">
        <v>15899</v>
      </c>
      <c r="T160" s="33">
        <v>17658</v>
      </c>
      <c r="U160" s="34">
        <v>20125</v>
      </c>
      <c r="V160" s="35">
        <v>0</v>
      </c>
      <c r="W160" s="35">
        <v>0</v>
      </c>
      <c r="X160" s="36">
        <v>0</v>
      </c>
      <c r="Y160" s="36">
        <v>0</v>
      </c>
      <c r="Z160" s="36">
        <v>0</v>
      </c>
      <c r="AA160" s="36">
        <v>0</v>
      </c>
      <c r="AB160" s="37">
        <v>0</v>
      </c>
      <c r="AC160" s="37">
        <v>0</v>
      </c>
      <c r="AD160" s="37">
        <v>0</v>
      </c>
      <c r="AE160" s="37">
        <v>0</v>
      </c>
      <c r="AF160" s="36">
        <v>0</v>
      </c>
      <c r="AG160" s="36">
        <v>0</v>
      </c>
      <c r="AH160" s="36">
        <v>0</v>
      </c>
      <c r="AI160" s="36">
        <v>0</v>
      </c>
      <c r="AJ160" s="37">
        <v>6227</v>
      </c>
      <c r="AK160" s="37">
        <v>16488</v>
      </c>
      <c r="AL160" s="37">
        <v>0</v>
      </c>
      <c r="AM160" s="37">
        <v>0</v>
      </c>
      <c r="AN160" s="37">
        <v>908</v>
      </c>
      <c r="AO160" s="37">
        <v>17658</v>
      </c>
      <c r="AP160" s="37">
        <v>0</v>
      </c>
      <c r="AQ160" s="37">
        <v>0</v>
      </c>
      <c r="AR160" s="37">
        <v>115</v>
      </c>
      <c r="AS160" s="37">
        <v>17666</v>
      </c>
      <c r="AT160" s="37">
        <v>0</v>
      </c>
      <c r="AU160" s="37">
        <v>0</v>
      </c>
      <c r="AV160" s="37">
        <v>0</v>
      </c>
      <c r="AW160" s="37">
        <v>0</v>
      </c>
      <c r="AX160" s="37">
        <v>0</v>
      </c>
      <c r="AY160" s="37">
        <v>0</v>
      </c>
      <c r="AZ160" s="37">
        <v>0</v>
      </c>
      <c r="BA160" s="37">
        <v>0</v>
      </c>
      <c r="BB160" s="37">
        <v>0</v>
      </c>
      <c r="BC160" s="37">
        <v>0</v>
      </c>
      <c r="BD160" s="35">
        <v>0</v>
      </c>
      <c r="BE160" s="35">
        <v>0</v>
      </c>
      <c r="BF160" s="35">
        <v>0</v>
      </c>
      <c r="BG160" s="35">
        <v>0</v>
      </c>
      <c r="BH160" s="35">
        <v>3</v>
      </c>
      <c r="BI160" s="35">
        <v>22514</v>
      </c>
      <c r="BJ160" s="35">
        <v>0</v>
      </c>
      <c r="BK160" s="35">
        <v>0</v>
      </c>
      <c r="BL160" s="35">
        <v>26</v>
      </c>
      <c r="BM160" s="35">
        <v>22514</v>
      </c>
      <c r="BN160" s="35">
        <v>0</v>
      </c>
      <c r="BO160" s="35">
        <v>0</v>
      </c>
      <c r="BP160" s="35">
        <v>94</v>
      </c>
      <c r="BQ160" s="35">
        <v>22514</v>
      </c>
      <c r="BR160" s="35">
        <v>0</v>
      </c>
      <c r="BS160" s="35">
        <v>0</v>
      </c>
      <c r="BT160" s="38">
        <f t="shared" si="10"/>
        <v>123</v>
      </c>
      <c r="BU160" s="38">
        <f t="shared" si="11"/>
        <v>2769222</v>
      </c>
      <c r="BV160" s="38">
        <f t="shared" si="12"/>
        <v>22514</v>
      </c>
      <c r="BW160" s="38">
        <f t="shared" si="13"/>
        <v>22514</v>
      </c>
      <c r="BX160" s="35">
        <v>39</v>
      </c>
      <c r="BY160" s="35">
        <v>22514</v>
      </c>
      <c r="BZ160" s="35">
        <v>0</v>
      </c>
      <c r="CA160" s="35">
        <v>0</v>
      </c>
    </row>
    <row r="161" spans="1:79">
      <c r="A161" s="29">
        <f t="shared" si="14"/>
        <v>160</v>
      </c>
      <c r="B161" s="30" t="s">
        <v>314</v>
      </c>
      <c r="C161" s="29" t="s">
        <v>315</v>
      </c>
      <c r="D161" s="31" t="s">
        <v>922</v>
      </c>
      <c r="E161" s="31" t="s">
        <v>923</v>
      </c>
      <c r="F161" s="31" t="s">
        <v>943</v>
      </c>
      <c r="G161" s="31" t="s">
        <v>939</v>
      </c>
      <c r="H161" s="31" t="s">
        <v>940</v>
      </c>
      <c r="I161" s="31" t="s">
        <v>941</v>
      </c>
      <c r="J161" s="31" t="s">
        <v>322</v>
      </c>
      <c r="K161" s="31" t="s">
        <v>886</v>
      </c>
      <c r="L161" s="31" t="s">
        <v>334</v>
      </c>
      <c r="M161" s="32">
        <v>15939</v>
      </c>
      <c r="N161" s="33">
        <v>17160</v>
      </c>
      <c r="O161" s="34">
        <v>20350</v>
      </c>
      <c r="P161" s="35">
        <v>0</v>
      </c>
      <c r="Q161" s="35">
        <v>0</v>
      </c>
      <c r="R161" s="36">
        <v>1</v>
      </c>
      <c r="S161" s="32">
        <v>15939</v>
      </c>
      <c r="T161" s="33">
        <v>17160</v>
      </c>
      <c r="U161" s="34">
        <v>20350</v>
      </c>
      <c r="V161" s="35">
        <v>0</v>
      </c>
      <c r="W161" s="35">
        <v>0</v>
      </c>
      <c r="X161" s="36">
        <v>7497</v>
      </c>
      <c r="Y161" s="36">
        <v>13811</v>
      </c>
      <c r="Z161" s="36">
        <v>0</v>
      </c>
      <c r="AA161" s="36">
        <v>0</v>
      </c>
      <c r="AB161" s="37">
        <v>9422</v>
      </c>
      <c r="AC161" s="37">
        <v>13823</v>
      </c>
      <c r="AD161" s="37">
        <v>0</v>
      </c>
      <c r="AE161" s="37">
        <v>0</v>
      </c>
      <c r="AF161" s="36">
        <v>9109</v>
      </c>
      <c r="AG161" s="36">
        <v>13803</v>
      </c>
      <c r="AH161" s="36">
        <v>0</v>
      </c>
      <c r="AI161" s="36">
        <v>0</v>
      </c>
      <c r="AJ161" s="37">
        <v>7832</v>
      </c>
      <c r="AK161" s="37">
        <v>14986</v>
      </c>
      <c r="AL161" s="37">
        <v>0</v>
      </c>
      <c r="AM161" s="37">
        <v>0</v>
      </c>
      <c r="AN161" s="37">
        <v>721</v>
      </c>
      <c r="AO161" s="37">
        <v>17160</v>
      </c>
      <c r="AP161" s="37">
        <v>0</v>
      </c>
      <c r="AQ161" s="37">
        <v>0</v>
      </c>
      <c r="AR161" s="37">
        <v>750</v>
      </c>
      <c r="AS161" s="37">
        <v>18837</v>
      </c>
      <c r="AT161" s="37">
        <v>0</v>
      </c>
      <c r="AU161" s="37">
        <v>0</v>
      </c>
      <c r="AV161" s="37">
        <v>850</v>
      </c>
      <c r="AW161" s="37">
        <v>18863</v>
      </c>
      <c r="AX161" s="37">
        <v>0</v>
      </c>
      <c r="AY161" s="37">
        <v>0</v>
      </c>
      <c r="AZ161" s="37">
        <v>882</v>
      </c>
      <c r="BA161" s="37">
        <v>18824</v>
      </c>
      <c r="BB161" s="37">
        <v>0</v>
      </c>
      <c r="BC161" s="37">
        <v>0</v>
      </c>
      <c r="BD161" s="35">
        <v>574</v>
      </c>
      <c r="BE161" s="35">
        <v>19349</v>
      </c>
      <c r="BF161" s="35">
        <v>0</v>
      </c>
      <c r="BG161" s="35">
        <v>0</v>
      </c>
      <c r="BH161" s="35">
        <v>305</v>
      </c>
      <c r="BI161" s="35">
        <v>20322</v>
      </c>
      <c r="BJ161" s="35">
        <v>9</v>
      </c>
      <c r="BK161" s="35">
        <v>5800</v>
      </c>
      <c r="BL161" s="35">
        <v>665</v>
      </c>
      <c r="BM161" s="35">
        <v>20334</v>
      </c>
      <c r="BN161" s="35">
        <v>110</v>
      </c>
      <c r="BO161" s="35">
        <v>5800</v>
      </c>
      <c r="BP161" s="35">
        <v>2138</v>
      </c>
      <c r="BQ161" s="35">
        <v>20066</v>
      </c>
      <c r="BR161" s="35">
        <v>119</v>
      </c>
      <c r="BS161" s="35">
        <v>5800</v>
      </c>
      <c r="BT161" s="38">
        <f t="shared" si="10"/>
        <v>3920</v>
      </c>
      <c r="BU161" s="38">
        <f t="shared" si="11"/>
        <v>64021751</v>
      </c>
      <c r="BV161" s="38">
        <f t="shared" si="12"/>
        <v>16332.079336734694</v>
      </c>
      <c r="BW161" s="38">
        <f t="shared" si="13"/>
        <v>16332.079336734694</v>
      </c>
      <c r="BX161" s="35">
        <v>199</v>
      </c>
      <c r="BY161" s="35">
        <v>21278</v>
      </c>
      <c r="BZ161" s="35">
        <v>0</v>
      </c>
      <c r="CA161" s="35">
        <v>0</v>
      </c>
    </row>
    <row r="162" spans="1:79">
      <c r="A162" s="29">
        <f t="shared" si="14"/>
        <v>161</v>
      </c>
      <c r="B162" s="30" t="s">
        <v>314</v>
      </c>
      <c r="C162" s="29" t="s">
        <v>315</v>
      </c>
      <c r="D162" s="31" t="s">
        <v>922</v>
      </c>
      <c r="E162" s="31" t="s">
        <v>923</v>
      </c>
      <c r="F162" s="31" t="s">
        <v>944</v>
      </c>
      <c r="G162" s="31" t="s">
        <v>945</v>
      </c>
      <c r="H162" s="31" t="s">
        <v>946</v>
      </c>
      <c r="I162" s="31" t="s">
        <v>947</v>
      </c>
      <c r="J162" s="31" t="s">
        <v>322</v>
      </c>
      <c r="K162" s="31" t="s">
        <v>948</v>
      </c>
      <c r="L162" s="31" t="s">
        <v>339</v>
      </c>
      <c r="M162" s="32">
        <v>0</v>
      </c>
      <c r="N162" s="33">
        <v>0</v>
      </c>
      <c r="O162" s="34">
        <v>0</v>
      </c>
      <c r="P162" s="35">
        <v>0</v>
      </c>
      <c r="Q162" s="35">
        <v>0</v>
      </c>
      <c r="R162" s="36">
        <v>24</v>
      </c>
      <c r="S162" s="32">
        <v>0</v>
      </c>
      <c r="T162" s="33">
        <v>0</v>
      </c>
      <c r="U162" s="34">
        <v>0</v>
      </c>
      <c r="V162" s="35">
        <v>0</v>
      </c>
      <c r="W162" s="35">
        <v>0</v>
      </c>
      <c r="X162" s="36">
        <v>0</v>
      </c>
      <c r="Y162" s="36">
        <v>0</v>
      </c>
      <c r="Z162" s="36">
        <v>0</v>
      </c>
      <c r="AA162" s="36">
        <v>0</v>
      </c>
      <c r="AB162" s="37">
        <v>0</v>
      </c>
      <c r="AC162" s="37">
        <v>0</v>
      </c>
      <c r="AD162" s="37">
        <v>0</v>
      </c>
      <c r="AE162" s="37">
        <v>0</v>
      </c>
      <c r="AF162" s="36">
        <v>0</v>
      </c>
      <c r="AG162" s="36">
        <v>0</v>
      </c>
      <c r="AH162" s="36">
        <v>0</v>
      </c>
      <c r="AI162" s="36">
        <v>0</v>
      </c>
      <c r="AJ162" s="37">
        <v>0</v>
      </c>
      <c r="AK162" s="37">
        <v>0</v>
      </c>
      <c r="AL162" s="37">
        <v>7301</v>
      </c>
      <c r="AM162" s="37">
        <v>77089</v>
      </c>
      <c r="AN162" s="37">
        <v>0</v>
      </c>
      <c r="AO162" s="37">
        <v>0</v>
      </c>
      <c r="AP162" s="37">
        <v>0</v>
      </c>
      <c r="AQ162" s="37">
        <v>0</v>
      </c>
      <c r="AR162" s="37">
        <v>0</v>
      </c>
      <c r="AS162" s="37">
        <v>0</v>
      </c>
      <c r="AT162" s="37">
        <v>0</v>
      </c>
      <c r="AU162" s="37">
        <v>0</v>
      </c>
      <c r="AV162" s="37">
        <v>0</v>
      </c>
      <c r="AW162" s="37">
        <v>0</v>
      </c>
      <c r="AX162" s="37">
        <v>0</v>
      </c>
      <c r="AY162" s="37">
        <v>0</v>
      </c>
      <c r="AZ162" s="37">
        <v>0</v>
      </c>
      <c r="BA162" s="37">
        <v>0</v>
      </c>
      <c r="BB162" s="37">
        <v>0</v>
      </c>
      <c r="BC162" s="37">
        <v>0</v>
      </c>
      <c r="BD162" s="35">
        <v>0</v>
      </c>
      <c r="BE162" s="35">
        <v>0</v>
      </c>
      <c r="BF162" s="35">
        <v>0</v>
      </c>
      <c r="BG162" s="35">
        <v>0</v>
      </c>
      <c r="BH162" s="35">
        <v>0</v>
      </c>
      <c r="BI162" s="35">
        <v>0</v>
      </c>
      <c r="BJ162" s="35">
        <v>0</v>
      </c>
      <c r="BK162" s="35">
        <v>0</v>
      </c>
      <c r="BL162" s="35">
        <v>0</v>
      </c>
      <c r="BM162" s="35">
        <v>0</v>
      </c>
      <c r="BN162" s="35">
        <v>0</v>
      </c>
      <c r="BO162" s="35">
        <v>0</v>
      </c>
      <c r="BP162" s="35">
        <v>0</v>
      </c>
      <c r="BQ162" s="35">
        <v>0</v>
      </c>
      <c r="BR162" s="35">
        <v>0</v>
      </c>
      <c r="BS162" s="35">
        <v>0</v>
      </c>
      <c r="BT162" s="38">
        <f t="shared" si="10"/>
        <v>0</v>
      </c>
      <c r="BU162" s="38">
        <f t="shared" si="11"/>
        <v>0</v>
      </c>
      <c r="BV162" s="38" t="e">
        <f t="shared" si="12"/>
        <v>#DIV/0!</v>
      </c>
      <c r="BW162" s="38" t="e">
        <f t="shared" si="13"/>
        <v>#DIV/0!</v>
      </c>
      <c r="BX162" s="35">
        <v>0</v>
      </c>
      <c r="BY162" s="35">
        <v>0</v>
      </c>
      <c r="BZ162" s="35">
        <v>0</v>
      </c>
      <c r="CA162" s="35">
        <v>0</v>
      </c>
    </row>
    <row r="163" spans="1:79">
      <c r="A163" s="29">
        <f t="shared" si="14"/>
        <v>162</v>
      </c>
      <c r="B163" s="30" t="s">
        <v>314</v>
      </c>
      <c r="C163" s="29" t="s">
        <v>315</v>
      </c>
      <c r="D163" s="31" t="s">
        <v>922</v>
      </c>
      <c r="E163" s="31" t="s">
        <v>923</v>
      </c>
      <c r="F163" s="31" t="s">
        <v>949</v>
      </c>
      <c r="G163" s="31" t="s">
        <v>950</v>
      </c>
      <c r="H163" s="31" t="s">
        <v>946</v>
      </c>
      <c r="I163" s="31" t="s">
        <v>947</v>
      </c>
      <c r="J163" s="31" t="s">
        <v>322</v>
      </c>
      <c r="K163" s="31" t="s">
        <v>886</v>
      </c>
      <c r="L163" s="31" t="s">
        <v>339</v>
      </c>
      <c r="M163" s="32">
        <v>16914</v>
      </c>
      <c r="N163" s="33">
        <v>19802</v>
      </c>
      <c r="O163" s="34">
        <v>22752</v>
      </c>
      <c r="P163" s="35">
        <v>0</v>
      </c>
      <c r="Q163" s="35">
        <v>0</v>
      </c>
      <c r="R163" s="36">
        <v>1</v>
      </c>
      <c r="S163" s="32">
        <v>16914</v>
      </c>
      <c r="T163" s="33">
        <v>19802</v>
      </c>
      <c r="U163" s="34">
        <v>22752</v>
      </c>
      <c r="V163" s="35">
        <v>0</v>
      </c>
      <c r="W163" s="35">
        <v>0</v>
      </c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37">
        <v>289271</v>
      </c>
      <c r="AK163" s="37">
        <v>16268</v>
      </c>
      <c r="AL163" s="37">
        <v>0</v>
      </c>
      <c r="AM163" s="37">
        <v>0</v>
      </c>
      <c r="AN163" s="37">
        <v>147026</v>
      </c>
      <c r="AO163" s="37">
        <v>16649</v>
      </c>
      <c r="AP163" s="37">
        <v>0</v>
      </c>
      <c r="AQ163" s="37">
        <v>0</v>
      </c>
      <c r="AR163" s="37">
        <v>224373</v>
      </c>
      <c r="AS163" s="37">
        <v>16874</v>
      </c>
      <c r="AT163" s="37">
        <v>0</v>
      </c>
      <c r="AU163" s="37">
        <v>0</v>
      </c>
      <c r="AV163" s="37">
        <v>104606</v>
      </c>
      <c r="AW163" s="37">
        <v>17152</v>
      </c>
      <c r="AX163" s="37">
        <v>0</v>
      </c>
      <c r="AY163" s="37">
        <v>0</v>
      </c>
      <c r="AZ163" s="37">
        <v>140652</v>
      </c>
      <c r="BA163" s="37">
        <v>16888</v>
      </c>
      <c r="BB163" s="37">
        <v>0</v>
      </c>
      <c r="BC163" s="37">
        <v>0</v>
      </c>
      <c r="BD163" s="35">
        <v>153315</v>
      </c>
      <c r="BE163" s="35">
        <v>17755</v>
      </c>
      <c r="BF163" s="35">
        <v>0</v>
      </c>
      <c r="BG163" s="35">
        <v>0</v>
      </c>
      <c r="BH163" s="35">
        <v>184160</v>
      </c>
      <c r="BI163" s="35">
        <v>18085</v>
      </c>
      <c r="BJ163" s="35">
        <v>0</v>
      </c>
      <c r="BK163" s="35">
        <v>0</v>
      </c>
      <c r="BL163" s="35">
        <v>131593</v>
      </c>
      <c r="BM163" s="35">
        <v>17997</v>
      </c>
      <c r="BN163" s="35">
        <v>0</v>
      </c>
      <c r="BO163" s="35">
        <v>0</v>
      </c>
      <c r="BP163" s="35">
        <v>576328</v>
      </c>
      <c r="BQ163" s="35">
        <v>18297</v>
      </c>
      <c r="BR163" s="35">
        <v>0</v>
      </c>
      <c r="BS163" s="35">
        <v>0</v>
      </c>
      <c r="BT163" s="38">
        <f t="shared" si="10"/>
        <v>1045396</v>
      </c>
      <c r="BU163" s="38">
        <f t="shared" si="11"/>
        <v>16244057307</v>
      </c>
      <c r="BV163" s="38">
        <f t="shared" si="12"/>
        <v>15538.664111016304</v>
      </c>
      <c r="BW163" s="38">
        <f t="shared" si="13"/>
        <v>15538.664111016304</v>
      </c>
      <c r="BX163" s="35">
        <v>160888</v>
      </c>
      <c r="BY163" s="35">
        <v>19731</v>
      </c>
      <c r="BZ163" s="35">
        <v>0</v>
      </c>
      <c r="CA163" s="35">
        <v>0</v>
      </c>
    </row>
    <row r="164" spans="1:79">
      <c r="A164" s="29">
        <f t="shared" si="14"/>
        <v>163</v>
      </c>
      <c r="B164" s="30" t="s">
        <v>314</v>
      </c>
      <c r="C164" s="29" t="s">
        <v>315</v>
      </c>
      <c r="D164" s="31" t="s">
        <v>922</v>
      </c>
      <c r="E164" s="31" t="s">
        <v>923</v>
      </c>
      <c r="F164" s="31" t="s">
        <v>951</v>
      </c>
      <c r="G164" s="31" t="s">
        <v>950</v>
      </c>
      <c r="H164" s="31" t="s">
        <v>952</v>
      </c>
      <c r="I164" s="31" t="s">
        <v>927</v>
      </c>
      <c r="J164" s="31" t="s">
        <v>322</v>
      </c>
      <c r="K164" s="31" t="s">
        <v>948</v>
      </c>
      <c r="L164" s="31" t="s">
        <v>339</v>
      </c>
      <c r="M164" s="32">
        <v>67730</v>
      </c>
      <c r="N164" s="33">
        <v>67730</v>
      </c>
      <c r="O164" s="34">
        <v>110400</v>
      </c>
      <c r="P164" s="35">
        <v>0</v>
      </c>
      <c r="Q164" s="35">
        <v>0</v>
      </c>
      <c r="R164" s="36">
        <v>24</v>
      </c>
      <c r="S164" s="32">
        <v>2822.0833333333335</v>
      </c>
      <c r="T164" s="33">
        <v>2822.0833333333335</v>
      </c>
      <c r="U164" s="34">
        <v>4600</v>
      </c>
      <c r="V164" s="35">
        <v>0</v>
      </c>
      <c r="W164" s="35">
        <v>0</v>
      </c>
      <c r="X164" s="36">
        <v>0</v>
      </c>
      <c r="Y164" s="36">
        <v>0</v>
      </c>
      <c r="Z164" s="36">
        <v>0</v>
      </c>
      <c r="AA164" s="36">
        <v>0</v>
      </c>
      <c r="AB164" s="37">
        <v>0</v>
      </c>
      <c r="AC164" s="37">
        <v>0</v>
      </c>
      <c r="AD164" s="37">
        <v>0</v>
      </c>
      <c r="AE164" s="37">
        <v>0</v>
      </c>
      <c r="AF164" s="42">
        <v>0</v>
      </c>
      <c r="AG164" s="42">
        <v>0</v>
      </c>
      <c r="AH164" s="42">
        <v>0</v>
      </c>
      <c r="AI164" s="42">
        <v>0</v>
      </c>
      <c r="AJ164" s="37">
        <v>0</v>
      </c>
      <c r="AK164" s="37">
        <v>0</v>
      </c>
      <c r="AL164" s="37">
        <v>15152</v>
      </c>
      <c r="AM164" s="37">
        <v>73710</v>
      </c>
      <c r="AN164" s="37">
        <v>0</v>
      </c>
      <c r="AO164" s="37">
        <v>0</v>
      </c>
      <c r="AP164" s="37">
        <v>6144</v>
      </c>
      <c r="AQ164" s="37">
        <v>82546</v>
      </c>
      <c r="AR164" s="37">
        <v>0</v>
      </c>
      <c r="AS164" s="37">
        <v>0</v>
      </c>
      <c r="AT164" s="37">
        <v>7644</v>
      </c>
      <c r="AU164" s="37">
        <v>75127</v>
      </c>
      <c r="AV164" s="37">
        <v>0</v>
      </c>
      <c r="AW164" s="37">
        <v>0</v>
      </c>
      <c r="AX164" s="37">
        <v>9138</v>
      </c>
      <c r="AY164" s="37">
        <v>70233</v>
      </c>
      <c r="AZ164" s="37">
        <v>0</v>
      </c>
      <c r="BA164" s="37">
        <v>0</v>
      </c>
      <c r="BB164" s="37">
        <v>6677</v>
      </c>
      <c r="BC164" s="37">
        <v>78635</v>
      </c>
      <c r="BD164" s="35">
        <v>0</v>
      </c>
      <c r="BE164" s="35">
        <v>0</v>
      </c>
      <c r="BF164" s="35">
        <v>8295</v>
      </c>
      <c r="BG164" s="35">
        <v>70279</v>
      </c>
      <c r="BH164" s="35">
        <v>0</v>
      </c>
      <c r="BI164" s="35">
        <v>0</v>
      </c>
      <c r="BJ164" s="35">
        <v>8746</v>
      </c>
      <c r="BK164" s="35">
        <v>70807</v>
      </c>
      <c r="BL164" s="35">
        <v>0</v>
      </c>
      <c r="BM164" s="35">
        <v>0</v>
      </c>
      <c r="BN164" s="35">
        <v>9511</v>
      </c>
      <c r="BO164" s="35">
        <v>68591</v>
      </c>
      <c r="BP164" s="35">
        <v>0</v>
      </c>
      <c r="BQ164" s="35">
        <v>0</v>
      </c>
      <c r="BR164" s="35">
        <v>35633</v>
      </c>
      <c r="BS164" s="35">
        <v>69309</v>
      </c>
      <c r="BT164" s="38">
        <f t="shared" si="10"/>
        <v>62185</v>
      </c>
      <c r="BU164" s="38">
        <f t="shared" si="11"/>
        <v>4324298925</v>
      </c>
      <c r="BV164" s="38">
        <f t="shared" si="12"/>
        <v>69539.260673795929</v>
      </c>
      <c r="BW164" s="38">
        <f t="shared" si="13"/>
        <v>2897.4691947414972</v>
      </c>
      <c r="BX164" s="35">
        <v>0</v>
      </c>
      <c r="BY164" s="35">
        <v>0</v>
      </c>
      <c r="BZ164" s="35">
        <v>7148</v>
      </c>
      <c r="CA164" s="35">
        <v>68146</v>
      </c>
    </row>
    <row r="165" spans="1:79">
      <c r="A165" s="29">
        <f t="shared" si="14"/>
        <v>164</v>
      </c>
      <c r="B165" s="30" t="s">
        <v>314</v>
      </c>
      <c r="C165" s="29" t="s">
        <v>315</v>
      </c>
      <c r="D165" s="31" t="s">
        <v>922</v>
      </c>
      <c r="E165" s="31" t="s">
        <v>923</v>
      </c>
      <c r="F165" s="31" t="s">
        <v>953</v>
      </c>
      <c r="G165" s="31" t="s">
        <v>950</v>
      </c>
      <c r="H165" s="31" t="s">
        <v>952</v>
      </c>
      <c r="I165" s="31" t="s">
        <v>927</v>
      </c>
      <c r="J165" s="31" t="s">
        <v>322</v>
      </c>
      <c r="K165" s="31" t="s">
        <v>886</v>
      </c>
      <c r="L165" s="31" t="s">
        <v>339</v>
      </c>
      <c r="M165" s="42">
        <v>19097</v>
      </c>
      <c r="N165" s="42">
        <v>21263</v>
      </c>
      <c r="O165" s="46">
        <v>22236</v>
      </c>
      <c r="P165" s="42">
        <v>0</v>
      </c>
      <c r="Q165" s="42">
        <v>0</v>
      </c>
      <c r="R165" s="36">
        <v>1</v>
      </c>
      <c r="S165" s="42">
        <v>19097</v>
      </c>
      <c r="T165" s="42">
        <v>21263</v>
      </c>
      <c r="U165" s="46">
        <v>22236</v>
      </c>
      <c r="V165" s="42">
        <v>0</v>
      </c>
      <c r="W165" s="42">
        <v>0</v>
      </c>
      <c r="X165" s="36">
        <v>778639</v>
      </c>
      <c r="Y165" s="36">
        <v>14264</v>
      </c>
      <c r="Z165" s="36">
        <v>0</v>
      </c>
      <c r="AA165" s="36">
        <v>0</v>
      </c>
      <c r="AB165" s="37">
        <v>787117</v>
      </c>
      <c r="AC165" s="37">
        <v>15033</v>
      </c>
      <c r="AD165" s="37">
        <v>0</v>
      </c>
      <c r="AE165" s="37">
        <v>0</v>
      </c>
      <c r="AF165" s="36">
        <v>962314</v>
      </c>
      <c r="AG165" s="36">
        <v>16074</v>
      </c>
      <c r="AH165" s="36">
        <v>0</v>
      </c>
      <c r="AI165" s="36">
        <v>0</v>
      </c>
      <c r="AJ165" s="37">
        <v>651366</v>
      </c>
      <c r="AK165" s="37">
        <v>17528</v>
      </c>
      <c r="AL165" s="37">
        <v>0</v>
      </c>
      <c r="AM165" s="37">
        <v>0</v>
      </c>
      <c r="AN165" s="37">
        <v>69570</v>
      </c>
      <c r="AO165" s="37">
        <v>19539</v>
      </c>
      <c r="AP165" s="37">
        <v>0</v>
      </c>
      <c r="AQ165" s="37">
        <v>0</v>
      </c>
      <c r="AR165" s="37">
        <v>85451</v>
      </c>
      <c r="AS165" s="37">
        <v>19790</v>
      </c>
      <c r="AT165" s="37">
        <v>0</v>
      </c>
      <c r="AU165" s="37">
        <v>0</v>
      </c>
      <c r="AV165" s="37">
        <v>75574</v>
      </c>
      <c r="AW165" s="37">
        <v>19514</v>
      </c>
      <c r="AX165" s="37">
        <v>0</v>
      </c>
      <c r="AY165" s="37">
        <v>0</v>
      </c>
      <c r="AZ165" s="37">
        <v>79333</v>
      </c>
      <c r="BA165" s="37">
        <v>19853</v>
      </c>
      <c r="BB165" s="37">
        <v>0</v>
      </c>
      <c r="BC165" s="37">
        <v>0</v>
      </c>
      <c r="BD165" s="35">
        <v>87234</v>
      </c>
      <c r="BE165" s="35">
        <v>20183</v>
      </c>
      <c r="BF165" s="35">
        <v>0</v>
      </c>
      <c r="BG165" s="35">
        <v>0</v>
      </c>
      <c r="BH165" s="35">
        <v>79344</v>
      </c>
      <c r="BI165" s="35">
        <v>20851</v>
      </c>
      <c r="BJ165" s="35">
        <v>0</v>
      </c>
      <c r="BK165" s="35">
        <v>0</v>
      </c>
      <c r="BL165" s="35">
        <v>79867</v>
      </c>
      <c r="BM165" s="35">
        <v>20893</v>
      </c>
      <c r="BN165" s="35">
        <v>0</v>
      </c>
      <c r="BO165" s="35">
        <v>0</v>
      </c>
      <c r="BP165" s="35">
        <v>325866</v>
      </c>
      <c r="BQ165" s="35">
        <v>20783</v>
      </c>
      <c r="BR165" s="35">
        <v>0</v>
      </c>
      <c r="BS165" s="35">
        <v>0</v>
      </c>
      <c r="BT165" s="38">
        <f t="shared" si="10"/>
        <v>572311</v>
      </c>
      <c r="BU165" s="38">
        <f t="shared" si="11"/>
        <v>10095643470</v>
      </c>
      <c r="BV165" s="38">
        <f t="shared" si="12"/>
        <v>17640.135293572901</v>
      </c>
      <c r="BW165" s="38">
        <f t="shared" si="13"/>
        <v>17640.135293572901</v>
      </c>
      <c r="BX165" s="35">
        <v>81329</v>
      </c>
      <c r="BY165" s="35">
        <v>22782</v>
      </c>
      <c r="BZ165" s="35">
        <v>0</v>
      </c>
      <c r="CA165" s="35">
        <v>0</v>
      </c>
    </row>
    <row r="166" spans="1:79">
      <c r="A166" s="29">
        <f t="shared" si="14"/>
        <v>165</v>
      </c>
      <c r="B166" s="30" t="s">
        <v>314</v>
      </c>
      <c r="C166" s="29" t="s">
        <v>315</v>
      </c>
      <c r="D166" s="31" t="s">
        <v>922</v>
      </c>
      <c r="E166" s="31" t="s">
        <v>923</v>
      </c>
      <c r="F166" s="31" t="s">
        <v>954</v>
      </c>
      <c r="G166" s="31" t="s">
        <v>950</v>
      </c>
      <c r="H166" s="31" t="s">
        <v>952</v>
      </c>
      <c r="I166" s="31" t="s">
        <v>927</v>
      </c>
      <c r="J166" s="31" t="s">
        <v>322</v>
      </c>
      <c r="K166" s="31" t="s">
        <v>948</v>
      </c>
      <c r="L166" s="31" t="s">
        <v>339</v>
      </c>
      <c r="M166" s="32">
        <v>3571</v>
      </c>
      <c r="N166" s="33">
        <v>12148</v>
      </c>
      <c r="O166" s="34">
        <v>13114</v>
      </c>
      <c r="P166" s="35">
        <v>0</v>
      </c>
      <c r="Q166" s="35">
        <v>0</v>
      </c>
      <c r="R166" s="36">
        <v>24</v>
      </c>
      <c r="S166" s="32">
        <v>148.79166666666666</v>
      </c>
      <c r="T166" s="33">
        <v>506.16666666666669</v>
      </c>
      <c r="U166" s="34">
        <v>546.41666666666663</v>
      </c>
      <c r="V166" s="35">
        <v>0</v>
      </c>
      <c r="W166" s="35">
        <v>0</v>
      </c>
      <c r="X166" s="36">
        <v>13176</v>
      </c>
      <c r="Y166" s="36">
        <v>97569</v>
      </c>
      <c r="Z166" s="36">
        <v>0</v>
      </c>
      <c r="AA166" s="36">
        <v>0</v>
      </c>
      <c r="AB166" s="37">
        <v>0</v>
      </c>
      <c r="AC166" s="37">
        <v>0</v>
      </c>
      <c r="AD166" s="37">
        <v>16831</v>
      </c>
      <c r="AE166" s="37">
        <v>93723</v>
      </c>
      <c r="AF166" s="36">
        <v>872</v>
      </c>
      <c r="AG166" s="36">
        <v>12689</v>
      </c>
      <c r="AH166" s="36">
        <v>35431</v>
      </c>
      <c r="AI166" s="36">
        <v>60602</v>
      </c>
      <c r="AJ166" s="37">
        <v>1430</v>
      </c>
      <c r="AK166" s="37">
        <v>11767</v>
      </c>
      <c r="AL166" s="37">
        <v>16954</v>
      </c>
      <c r="AM166" s="37">
        <v>35683</v>
      </c>
      <c r="AN166" s="37">
        <v>137</v>
      </c>
      <c r="AO166" s="37">
        <v>14321</v>
      </c>
      <c r="AP166" s="37">
        <v>1919</v>
      </c>
      <c r="AQ166" s="37">
        <v>5738</v>
      </c>
      <c r="AR166" s="37">
        <v>907</v>
      </c>
      <c r="AS166" s="37">
        <v>10352</v>
      </c>
      <c r="AT166" s="37">
        <v>1879</v>
      </c>
      <c r="AU166" s="37">
        <v>4212</v>
      </c>
      <c r="AV166" s="37">
        <v>3072</v>
      </c>
      <c r="AW166" s="37">
        <v>10404</v>
      </c>
      <c r="AX166" s="37">
        <v>3555</v>
      </c>
      <c r="AY166" s="37">
        <v>3785</v>
      </c>
      <c r="AZ166" s="37">
        <v>356</v>
      </c>
      <c r="BA166" s="37">
        <v>11094</v>
      </c>
      <c r="BB166" s="37">
        <v>337</v>
      </c>
      <c r="BC166" s="37">
        <v>4222</v>
      </c>
      <c r="BD166" s="35">
        <v>244</v>
      </c>
      <c r="BE166" s="35">
        <v>11209</v>
      </c>
      <c r="BF166" s="35">
        <v>672</v>
      </c>
      <c r="BG166" s="35">
        <v>6729</v>
      </c>
      <c r="BH166" s="35">
        <v>412</v>
      </c>
      <c r="BI166" s="35">
        <v>12878</v>
      </c>
      <c r="BJ166" s="35">
        <v>4417</v>
      </c>
      <c r="BK166" s="35">
        <v>4559</v>
      </c>
      <c r="BL166" s="35">
        <v>238</v>
      </c>
      <c r="BM166" s="35">
        <v>12678</v>
      </c>
      <c r="BN166" s="35">
        <v>4420</v>
      </c>
      <c r="BO166" s="35">
        <v>4457</v>
      </c>
      <c r="BP166" s="35">
        <v>1645</v>
      </c>
      <c r="BQ166" s="35">
        <v>12268</v>
      </c>
      <c r="BR166" s="35">
        <v>15341</v>
      </c>
      <c r="BS166" s="35">
        <v>4249</v>
      </c>
      <c r="BT166" s="38">
        <f t="shared" si="10"/>
        <v>27389</v>
      </c>
      <c r="BU166" s="38">
        <f t="shared" si="11"/>
        <v>138058253</v>
      </c>
      <c r="BV166" s="38">
        <f t="shared" si="12"/>
        <v>5040.645989265764</v>
      </c>
      <c r="BW166" s="38">
        <f t="shared" si="13"/>
        <v>210.02691621940684</v>
      </c>
      <c r="BX166" s="35">
        <v>0</v>
      </c>
      <c r="BY166" s="35">
        <v>0</v>
      </c>
      <c r="BZ166" s="35">
        <v>0</v>
      </c>
      <c r="CA166" s="35">
        <v>0</v>
      </c>
    </row>
    <row r="167" spans="1:79">
      <c r="A167" s="29">
        <f t="shared" si="14"/>
        <v>166</v>
      </c>
      <c r="B167" s="30" t="s">
        <v>314</v>
      </c>
      <c r="C167" s="29" t="s">
        <v>315</v>
      </c>
      <c r="D167" s="31" t="s">
        <v>922</v>
      </c>
      <c r="E167" s="31" t="s">
        <v>923</v>
      </c>
      <c r="F167" s="31" t="s">
        <v>955</v>
      </c>
      <c r="G167" s="31" t="s">
        <v>956</v>
      </c>
      <c r="H167" s="31" t="s">
        <v>957</v>
      </c>
      <c r="I167" s="31" t="s">
        <v>927</v>
      </c>
      <c r="J167" s="31" t="s">
        <v>322</v>
      </c>
      <c r="K167" s="31" t="s">
        <v>958</v>
      </c>
      <c r="L167" s="31" t="s">
        <v>727</v>
      </c>
      <c r="M167" s="32">
        <v>10896</v>
      </c>
      <c r="N167" s="33">
        <v>12733</v>
      </c>
      <c r="O167" s="34">
        <v>12832</v>
      </c>
      <c r="P167" s="35">
        <v>0</v>
      </c>
      <c r="Q167" s="35">
        <v>0</v>
      </c>
      <c r="R167" s="36">
        <v>1</v>
      </c>
      <c r="S167" s="32">
        <v>10896</v>
      </c>
      <c r="T167" s="33">
        <v>12733</v>
      </c>
      <c r="U167" s="34">
        <v>12832</v>
      </c>
      <c r="V167" s="35">
        <v>0</v>
      </c>
      <c r="W167" s="35">
        <v>0</v>
      </c>
      <c r="X167" s="36">
        <v>0</v>
      </c>
      <c r="Y167" s="36">
        <v>0</v>
      </c>
      <c r="Z167" s="36">
        <v>0</v>
      </c>
      <c r="AA167" s="36">
        <v>0</v>
      </c>
      <c r="AB167" s="37">
        <v>0</v>
      </c>
      <c r="AC167" s="37">
        <v>0</v>
      </c>
      <c r="AD167" s="37">
        <v>0</v>
      </c>
      <c r="AE167" s="37">
        <v>0</v>
      </c>
      <c r="AF167" s="36">
        <v>0</v>
      </c>
      <c r="AG167" s="36">
        <v>0</v>
      </c>
      <c r="AH167" s="36">
        <v>0</v>
      </c>
      <c r="AI167" s="36">
        <v>0</v>
      </c>
      <c r="AJ167" s="37">
        <v>5986</v>
      </c>
      <c r="AK167" s="37">
        <v>11812</v>
      </c>
      <c r="AL167" s="37">
        <v>0</v>
      </c>
      <c r="AM167" s="37">
        <v>0</v>
      </c>
      <c r="AN167" s="37">
        <v>1484</v>
      </c>
      <c r="AO167" s="37">
        <v>12733</v>
      </c>
      <c r="AP167" s="37">
        <v>0</v>
      </c>
      <c r="AQ167" s="37">
        <v>0</v>
      </c>
      <c r="AR167" s="37">
        <v>1432</v>
      </c>
      <c r="AS167" s="37">
        <v>12923</v>
      </c>
      <c r="AT167" s="37">
        <v>0</v>
      </c>
      <c r="AU167" s="37">
        <v>0</v>
      </c>
      <c r="AV167" s="37">
        <v>1739</v>
      </c>
      <c r="AW167" s="37">
        <v>13336</v>
      </c>
      <c r="AX167" s="37">
        <v>0</v>
      </c>
      <c r="AY167" s="37">
        <v>0</v>
      </c>
      <c r="AZ167" s="37">
        <v>2054</v>
      </c>
      <c r="BA167" s="37">
        <v>13317</v>
      </c>
      <c r="BB167" s="37">
        <v>0</v>
      </c>
      <c r="BC167" s="37">
        <v>0</v>
      </c>
      <c r="BD167" s="35">
        <v>839</v>
      </c>
      <c r="BE167" s="35">
        <v>13332</v>
      </c>
      <c r="BF167" s="35">
        <v>0</v>
      </c>
      <c r="BG167" s="35">
        <v>0</v>
      </c>
      <c r="BH167" s="35">
        <v>61</v>
      </c>
      <c r="BI167" s="35">
        <v>13345</v>
      </c>
      <c r="BJ167" s="35">
        <v>0</v>
      </c>
      <c r="BK167" s="35">
        <v>0</v>
      </c>
      <c r="BL167" s="35">
        <v>0</v>
      </c>
      <c r="BM167" s="35">
        <v>0</v>
      </c>
      <c r="BN167" s="35">
        <v>0</v>
      </c>
      <c r="BO167" s="35">
        <v>0</v>
      </c>
      <c r="BP167" s="35">
        <v>900</v>
      </c>
      <c r="BQ167" s="35">
        <v>13333</v>
      </c>
      <c r="BR167" s="35">
        <v>0</v>
      </c>
      <c r="BS167" s="35">
        <v>0</v>
      </c>
      <c r="BT167" s="38">
        <f t="shared" si="10"/>
        <v>1800</v>
      </c>
      <c r="BU167" s="38">
        <f t="shared" si="11"/>
        <v>12827916</v>
      </c>
      <c r="BV167" s="38">
        <f t="shared" si="12"/>
        <v>7126.62</v>
      </c>
      <c r="BW167" s="38">
        <f t="shared" si="13"/>
        <v>7126.62</v>
      </c>
      <c r="BX167" s="35">
        <v>0</v>
      </c>
      <c r="BY167" s="35">
        <v>0</v>
      </c>
      <c r="BZ167" s="35">
        <v>0</v>
      </c>
      <c r="CA167" s="35">
        <v>0</v>
      </c>
    </row>
    <row r="168" spans="1:79">
      <c r="A168" s="29">
        <f t="shared" si="14"/>
        <v>167</v>
      </c>
      <c r="B168" s="30" t="s">
        <v>314</v>
      </c>
      <c r="C168" s="29" t="s">
        <v>315</v>
      </c>
      <c r="D168" s="31" t="s">
        <v>959</v>
      </c>
      <c r="E168" s="31" t="s">
        <v>960</v>
      </c>
      <c r="F168" s="31" t="s">
        <v>961</v>
      </c>
      <c r="G168" s="31" t="s">
        <v>962</v>
      </c>
      <c r="H168" s="31" t="s">
        <v>963</v>
      </c>
      <c r="I168" s="31" t="s">
        <v>964</v>
      </c>
      <c r="J168" s="31" t="s">
        <v>365</v>
      </c>
      <c r="K168" s="31" t="s">
        <v>965</v>
      </c>
      <c r="L168" s="31" t="s">
        <v>917</v>
      </c>
      <c r="M168" s="32">
        <v>0</v>
      </c>
      <c r="N168" s="33">
        <v>0</v>
      </c>
      <c r="O168" s="34">
        <v>0</v>
      </c>
      <c r="P168" s="35">
        <v>0</v>
      </c>
      <c r="Q168" s="35">
        <v>0</v>
      </c>
      <c r="R168" s="36">
        <v>21</v>
      </c>
      <c r="S168" s="32">
        <v>0</v>
      </c>
      <c r="T168" s="33">
        <v>0</v>
      </c>
      <c r="U168" s="34">
        <v>0</v>
      </c>
      <c r="V168" s="35">
        <v>0</v>
      </c>
      <c r="W168" s="35">
        <v>0</v>
      </c>
      <c r="X168" s="43"/>
      <c r="Y168" s="43"/>
      <c r="Z168" s="43"/>
      <c r="AA168" s="43"/>
      <c r="AB168" s="41"/>
      <c r="AC168" s="41"/>
      <c r="AD168" s="41"/>
      <c r="AE168" s="41"/>
      <c r="AF168" s="40"/>
      <c r="AG168" s="40"/>
      <c r="AH168" s="40"/>
      <c r="AI168" s="40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8">
        <f t="shared" si="10"/>
        <v>0</v>
      </c>
      <c r="BU168" s="38">
        <f t="shared" si="11"/>
        <v>0</v>
      </c>
      <c r="BV168" s="38" t="e">
        <f t="shared" si="12"/>
        <v>#DIV/0!</v>
      </c>
      <c r="BW168" s="38" t="e">
        <f t="shared" si="13"/>
        <v>#DIV/0!</v>
      </c>
      <c r="BX168" s="39"/>
      <c r="BY168" s="39"/>
      <c r="BZ168" s="39"/>
      <c r="CA168" s="39"/>
    </row>
    <row r="169" spans="1:79">
      <c r="A169" s="29">
        <f t="shared" si="14"/>
        <v>168</v>
      </c>
      <c r="B169" s="30" t="s">
        <v>314</v>
      </c>
      <c r="C169" s="29" t="s">
        <v>315</v>
      </c>
      <c r="D169" s="31" t="s">
        <v>959</v>
      </c>
      <c r="E169" s="31" t="s">
        <v>960</v>
      </c>
      <c r="F169" s="31" t="s">
        <v>966</v>
      </c>
      <c r="G169" s="31" t="s">
        <v>962</v>
      </c>
      <c r="H169" s="31" t="s">
        <v>963</v>
      </c>
      <c r="I169" s="31" t="s">
        <v>964</v>
      </c>
      <c r="J169" s="31" t="s">
        <v>365</v>
      </c>
      <c r="K169" s="31" t="s">
        <v>967</v>
      </c>
      <c r="L169" s="31" t="s">
        <v>917</v>
      </c>
      <c r="M169" s="32">
        <v>0</v>
      </c>
      <c r="N169" s="33">
        <v>0</v>
      </c>
      <c r="O169" s="34">
        <v>0</v>
      </c>
      <c r="P169" s="35">
        <v>0</v>
      </c>
      <c r="Q169" s="35">
        <v>0</v>
      </c>
      <c r="R169" s="36">
        <v>28</v>
      </c>
      <c r="S169" s="32">
        <v>0</v>
      </c>
      <c r="T169" s="33">
        <v>0</v>
      </c>
      <c r="U169" s="34">
        <v>0</v>
      </c>
      <c r="V169" s="35">
        <v>0</v>
      </c>
      <c r="W169" s="35">
        <v>0</v>
      </c>
      <c r="X169" s="40"/>
      <c r="Y169" s="40"/>
      <c r="Z169" s="40"/>
      <c r="AA169" s="40"/>
      <c r="AB169" s="41"/>
      <c r="AC169" s="41"/>
      <c r="AD169" s="41"/>
      <c r="AE169" s="41"/>
      <c r="AF169" s="36">
        <v>0</v>
      </c>
      <c r="AG169" s="36">
        <v>0</v>
      </c>
      <c r="AH169" s="36">
        <v>0</v>
      </c>
      <c r="AI169" s="36">
        <v>0</v>
      </c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38">
        <f t="shared" si="10"/>
        <v>0</v>
      </c>
      <c r="BU169" s="38">
        <f t="shared" si="11"/>
        <v>0</v>
      </c>
      <c r="BV169" s="38" t="e">
        <f t="shared" si="12"/>
        <v>#DIV/0!</v>
      </c>
      <c r="BW169" s="38" t="e">
        <f t="shared" si="13"/>
        <v>#DIV/0!</v>
      </c>
      <c r="BX169" s="43"/>
      <c r="BY169" s="43"/>
      <c r="BZ169" s="43"/>
      <c r="CA169" s="43"/>
    </row>
    <row r="170" spans="1:79">
      <c r="A170" s="29">
        <f t="shared" si="14"/>
        <v>169</v>
      </c>
      <c r="B170" s="30" t="s">
        <v>314</v>
      </c>
      <c r="C170" s="29" t="s">
        <v>315</v>
      </c>
      <c r="D170" s="31" t="s">
        <v>968</v>
      </c>
      <c r="E170" s="31" t="s">
        <v>969</v>
      </c>
      <c r="F170" s="31" t="s">
        <v>970</v>
      </c>
      <c r="G170" s="31" t="s">
        <v>971</v>
      </c>
      <c r="H170" s="31" t="s">
        <v>972</v>
      </c>
      <c r="I170" s="31" t="s">
        <v>973</v>
      </c>
      <c r="J170" s="31" t="s">
        <v>322</v>
      </c>
      <c r="K170" s="31" t="s">
        <v>886</v>
      </c>
      <c r="L170" s="31" t="s">
        <v>339</v>
      </c>
      <c r="M170" s="32">
        <v>11123</v>
      </c>
      <c r="N170" s="33">
        <v>11792</v>
      </c>
      <c r="O170" s="34">
        <v>14250</v>
      </c>
      <c r="P170" s="42">
        <v>0</v>
      </c>
      <c r="Q170" s="42">
        <v>0</v>
      </c>
      <c r="R170" s="36">
        <v>1</v>
      </c>
      <c r="S170" s="32">
        <v>11123</v>
      </c>
      <c r="T170" s="33">
        <v>11792</v>
      </c>
      <c r="U170" s="34">
        <v>14250</v>
      </c>
      <c r="V170" s="42">
        <v>0</v>
      </c>
      <c r="W170" s="42">
        <v>0</v>
      </c>
      <c r="X170" s="42">
        <v>19359</v>
      </c>
      <c r="Y170" s="42">
        <v>10626</v>
      </c>
      <c r="Z170" s="42">
        <v>0</v>
      </c>
      <c r="AA170" s="42">
        <v>0</v>
      </c>
      <c r="AB170" s="42">
        <v>10685</v>
      </c>
      <c r="AC170" s="42">
        <v>10698</v>
      </c>
      <c r="AD170" s="42">
        <v>0</v>
      </c>
      <c r="AE170" s="42">
        <v>0</v>
      </c>
      <c r="AF170" s="42">
        <v>18948</v>
      </c>
      <c r="AG170" s="42">
        <v>11234</v>
      </c>
      <c r="AH170" s="42">
        <v>0</v>
      </c>
      <c r="AI170" s="42">
        <v>0</v>
      </c>
      <c r="AJ170" s="37">
        <v>20230</v>
      </c>
      <c r="AK170" s="37">
        <v>11796</v>
      </c>
      <c r="AL170" s="37">
        <v>0</v>
      </c>
      <c r="AM170" s="37">
        <v>0</v>
      </c>
      <c r="AN170" s="37">
        <v>5502</v>
      </c>
      <c r="AO170" s="37">
        <v>11790</v>
      </c>
      <c r="AP170" s="37">
        <v>0</v>
      </c>
      <c r="AQ170" s="37">
        <v>0</v>
      </c>
      <c r="AR170" s="37">
        <v>5941</v>
      </c>
      <c r="AS170" s="37">
        <v>11733</v>
      </c>
      <c r="AT170" s="37">
        <v>0</v>
      </c>
      <c r="AU170" s="37">
        <v>0</v>
      </c>
      <c r="AV170" s="37">
        <v>4434</v>
      </c>
      <c r="AW170" s="37">
        <v>11872</v>
      </c>
      <c r="AX170" s="37">
        <v>0</v>
      </c>
      <c r="AY170" s="37">
        <v>0</v>
      </c>
      <c r="AZ170" s="37">
        <v>3243</v>
      </c>
      <c r="BA170" s="37">
        <v>11946</v>
      </c>
      <c r="BB170" s="37">
        <v>0</v>
      </c>
      <c r="BC170" s="37">
        <v>0</v>
      </c>
      <c r="BD170" s="35">
        <v>4471</v>
      </c>
      <c r="BE170" s="35">
        <v>11861</v>
      </c>
      <c r="BF170" s="35">
        <v>0</v>
      </c>
      <c r="BG170" s="35">
        <v>0</v>
      </c>
      <c r="BH170" s="35">
        <v>4188</v>
      </c>
      <c r="BI170" s="35">
        <v>11792</v>
      </c>
      <c r="BJ170" s="35">
        <v>0</v>
      </c>
      <c r="BK170" s="35">
        <v>0</v>
      </c>
      <c r="BL170" s="35">
        <v>3184</v>
      </c>
      <c r="BM170" s="35">
        <v>11951</v>
      </c>
      <c r="BN170" s="35">
        <v>0</v>
      </c>
      <c r="BO170" s="35">
        <v>0</v>
      </c>
      <c r="BP170" s="35">
        <v>12411</v>
      </c>
      <c r="BQ170" s="35">
        <v>11846</v>
      </c>
      <c r="BR170" s="35">
        <v>0</v>
      </c>
      <c r="BS170" s="35">
        <v>0</v>
      </c>
      <c r="BT170" s="38">
        <f t="shared" si="10"/>
        <v>24254</v>
      </c>
      <c r="BU170" s="38">
        <f t="shared" si="11"/>
        <v>234473918</v>
      </c>
      <c r="BV170" s="38">
        <f t="shared" si="12"/>
        <v>9667.43291828152</v>
      </c>
      <c r="BW170" s="38">
        <f t="shared" si="13"/>
        <v>9667.43291828152</v>
      </c>
      <c r="BX170" s="35">
        <v>3773</v>
      </c>
      <c r="BY170" s="35">
        <v>11607</v>
      </c>
      <c r="BZ170" s="35">
        <v>0</v>
      </c>
      <c r="CA170" s="35">
        <v>0</v>
      </c>
    </row>
    <row r="171" spans="1:79">
      <c r="A171" s="29">
        <f t="shared" si="14"/>
        <v>170</v>
      </c>
      <c r="B171" s="30" t="s">
        <v>314</v>
      </c>
      <c r="C171" s="29" t="s">
        <v>315</v>
      </c>
      <c r="D171" s="31" t="s">
        <v>219</v>
      </c>
      <c r="E171" s="31" t="s">
        <v>974</v>
      </c>
      <c r="F171" s="31" t="s">
        <v>975</v>
      </c>
      <c r="G171" s="31" t="s">
        <v>976</v>
      </c>
      <c r="H171" s="31" t="s">
        <v>977</v>
      </c>
      <c r="I171" s="31" t="s">
        <v>978</v>
      </c>
      <c r="J171" s="31" t="s">
        <v>365</v>
      </c>
      <c r="K171" s="31" t="s">
        <v>637</v>
      </c>
      <c r="L171" s="31" t="s">
        <v>979</v>
      </c>
      <c r="M171" s="32">
        <v>20487</v>
      </c>
      <c r="N171" s="33">
        <v>26286</v>
      </c>
      <c r="O171" s="34">
        <v>31920</v>
      </c>
      <c r="P171" s="35">
        <v>0</v>
      </c>
      <c r="Q171" s="35">
        <v>0</v>
      </c>
      <c r="R171" s="36">
        <v>1</v>
      </c>
      <c r="S171" s="32">
        <v>20487</v>
      </c>
      <c r="T171" s="33">
        <v>26286</v>
      </c>
      <c r="U171" s="34">
        <v>31920</v>
      </c>
      <c r="V171" s="35">
        <v>0</v>
      </c>
      <c r="W171" s="35">
        <v>0</v>
      </c>
      <c r="X171" s="40"/>
      <c r="Y171" s="40"/>
      <c r="Z171" s="40"/>
      <c r="AA171" s="40"/>
      <c r="AB171" s="41"/>
      <c r="AC171" s="41"/>
      <c r="AD171" s="41"/>
      <c r="AE171" s="41"/>
      <c r="AF171" s="36">
        <v>5818</v>
      </c>
      <c r="AG171" s="36">
        <v>17128</v>
      </c>
      <c r="AH171" s="36">
        <v>0</v>
      </c>
      <c r="AI171" s="36">
        <v>0</v>
      </c>
      <c r="AJ171" s="37">
        <v>19913</v>
      </c>
      <c r="AK171" s="37">
        <v>18996</v>
      </c>
      <c r="AL171" s="37">
        <v>0</v>
      </c>
      <c r="AM171" s="37">
        <v>0</v>
      </c>
      <c r="AN171" s="37">
        <v>8057</v>
      </c>
      <c r="AO171" s="37">
        <v>18715</v>
      </c>
      <c r="AP171" s="37">
        <v>0</v>
      </c>
      <c r="AQ171" s="37">
        <v>0</v>
      </c>
      <c r="AR171" s="37">
        <v>8873</v>
      </c>
      <c r="AS171" s="37">
        <v>18219</v>
      </c>
      <c r="AT171" s="37">
        <v>0</v>
      </c>
      <c r="AU171" s="37">
        <v>0</v>
      </c>
      <c r="AV171" s="37">
        <v>8986</v>
      </c>
      <c r="AW171" s="37">
        <v>22210</v>
      </c>
      <c r="AX171" s="37">
        <v>0</v>
      </c>
      <c r="AY171" s="37">
        <v>0</v>
      </c>
      <c r="AZ171" s="37">
        <v>6234</v>
      </c>
      <c r="BA171" s="37">
        <v>22384</v>
      </c>
      <c r="BB171" s="37">
        <v>0</v>
      </c>
      <c r="BC171" s="37">
        <v>0</v>
      </c>
      <c r="BD171" s="35">
        <v>5130</v>
      </c>
      <c r="BE171" s="35">
        <v>24077</v>
      </c>
      <c r="BF171" s="35">
        <v>0</v>
      </c>
      <c r="BG171" s="35">
        <v>0</v>
      </c>
      <c r="BH171" s="35">
        <v>4665</v>
      </c>
      <c r="BI171" s="35">
        <v>25575</v>
      </c>
      <c r="BJ171" s="35">
        <v>0</v>
      </c>
      <c r="BK171" s="35">
        <v>0</v>
      </c>
      <c r="BL171" s="35">
        <v>4256</v>
      </c>
      <c r="BM171" s="35">
        <v>25610</v>
      </c>
      <c r="BN171" s="35">
        <v>0</v>
      </c>
      <c r="BO171" s="35">
        <v>0</v>
      </c>
      <c r="BP171" s="35">
        <v>16504</v>
      </c>
      <c r="BQ171" s="35">
        <v>25224</v>
      </c>
      <c r="BR171" s="35">
        <v>0</v>
      </c>
      <c r="BS171" s="35">
        <v>0</v>
      </c>
      <c r="BT171" s="38">
        <f t="shared" si="10"/>
        <v>30555</v>
      </c>
      <c r="BU171" s="38">
        <f t="shared" si="11"/>
        <v>644629638</v>
      </c>
      <c r="BV171" s="38">
        <f t="shared" si="12"/>
        <v>21097.353559155621</v>
      </c>
      <c r="BW171" s="38">
        <f t="shared" si="13"/>
        <v>21097.353559155621</v>
      </c>
      <c r="BX171" s="35">
        <v>1271</v>
      </c>
      <c r="BY171" s="35">
        <v>25479</v>
      </c>
      <c r="BZ171" s="35">
        <v>0</v>
      </c>
      <c r="CA171" s="35">
        <v>0</v>
      </c>
    </row>
    <row r="172" spans="1:79">
      <c r="A172" s="29">
        <f t="shared" si="14"/>
        <v>171</v>
      </c>
      <c r="B172" s="30" t="s">
        <v>314</v>
      </c>
      <c r="C172" s="29" t="s">
        <v>315</v>
      </c>
      <c r="D172" s="31" t="s">
        <v>219</v>
      </c>
      <c r="E172" s="31" t="s">
        <v>974</v>
      </c>
      <c r="F172" s="31" t="s">
        <v>980</v>
      </c>
      <c r="G172" s="31" t="s">
        <v>981</v>
      </c>
      <c r="H172" s="31" t="s">
        <v>982</v>
      </c>
      <c r="I172" s="31" t="s">
        <v>852</v>
      </c>
      <c r="J172" s="31" t="s">
        <v>365</v>
      </c>
      <c r="K172" s="31" t="s">
        <v>371</v>
      </c>
      <c r="L172" s="31" t="s">
        <v>448</v>
      </c>
      <c r="M172" s="32">
        <v>866524</v>
      </c>
      <c r="N172" s="33">
        <v>894001</v>
      </c>
      <c r="O172" s="34">
        <v>998967</v>
      </c>
      <c r="P172" s="35">
        <v>0</v>
      </c>
      <c r="Q172" s="35">
        <v>0</v>
      </c>
      <c r="R172" s="36">
        <v>28</v>
      </c>
      <c r="S172" s="32">
        <v>30947.285714285714</v>
      </c>
      <c r="T172" s="33">
        <v>31928.607142857141</v>
      </c>
      <c r="U172" s="34">
        <v>35677.392857142855</v>
      </c>
      <c r="V172" s="35">
        <v>0</v>
      </c>
      <c r="W172" s="35">
        <v>0</v>
      </c>
      <c r="X172" s="40"/>
      <c r="Y172" s="40"/>
      <c r="Z172" s="40"/>
      <c r="AA172" s="40"/>
      <c r="AB172" s="41"/>
      <c r="AC172" s="41"/>
      <c r="AD172" s="41"/>
      <c r="AE172" s="41"/>
      <c r="AF172" s="40"/>
      <c r="AG172" s="40"/>
      <c r="AH172" s="40"/>
      <c r="AI172" s="40"/>
      <c r="AJ172" s="41"/>
      <c r="AK172" s="41"/>
      <c r="AL172" s="41"/>
      <c r="AM172" s="41"/>
      <c r="AN172" s="37">
        <v>0</v>
      </c>
      <c r="AO172" s="37">
        <v>0</v>
      </c>
      <c r="AP172" s="37">
        <v>0</v>
      </c>
      <c r="AQ172" s="37">
        <v>0</v>
      </c>
      <c r="AR172" s="37">
        <v>245</v>
      </c>
      <c r="AS172" s="37">
        <v>865176</v>
      </c>
      <c r="AT172" s="37">
        <v>0</v>
      </c>
      <c r="AU172" s="37">
        <v>0</v>
      </c>
      <c r="AV172" s="37">
        <v>323</v>
      </c>
      <c r="AW172" s="37">
        <v>864671</v>
      </c>
      <c r="AX172" s="37">
        <v>0</v>
      </c>
      <c r="AY172" s="37">
        <v>0</v>
      </c>
      <c r="AZ172" s="37">
        <v>682</v>
      </c>
      <c r="BA172" s="37">
        <v>861329</v>
      </c>
      <c r="BB172" s="37">
        <v>0</v>
      </c>
      <c r="BC172" s="37">
        <v>0</v>
      </c>
      <c r="BD172" s="35">
        <v>632</v>
      </c>
      <c r="BE172" s="35">
        <v>861932</v>
      </c>
      <c r="BF172" s="35">
        <v>0</v>
      </c>
      <c r="BG172" s="35">
        <v>0</v>
      </c>
      <c r="BH172" s="35">
        <v>756</v>
      </c>
      <c r="BI172" s="35">
        <v>883185</v>
      </c>
      <c r="BJ172" s="35">
        <v>0</v>
      </c>
      <c r="BK172" s="35">
        <v>0</v>
      </c>
      <c r="BL172" s="35">
        <v>1008</v>
      </c>
      <c r="BM172" s="35">
        <v>894001</v>
      </c>
      <c r="BN172" s="35">
        <v>0</v>
      </c>
      <c r="BO172" s="35">
        <v>0</v>
      </c>
      <c r="BP172" s="35">
        <v>3617</v>
      </c>
      <c r="BQ172" s="35">
        <v>884896</v>
      </c>
      <c r="BR172" s="35">
        <v>0</v>
      </c>
      <c r="BS172" s="35">
        <v>0</v>
      </c>
      <c r="BT172" s="38">
        <f t="shared" si="10"/>
        <v>6013</v>
      </c>
      <c r="BU172" s="38">
        <f t="shared" si="11"/>
        <v>4770372264</v>
      </c>
      <c r="BV172" s="38">
        <f t="shared" si="12"/>
        <v>793343.13387660065</v>
      </c>
      <c r="BW172" s="38">
        <f t="shared" si="13"/>
        <v>28333.683352735738</v>
      </c>
      <c r="BX172" s="35">
        <v>758</v>
      </c>
      <c r="BY172" s="35">
        <v>594362</v>
      </c>
      <c r="BZ172" s="35">
        <v>0</v>
      </c>
      <c r="CA172" s="35">
        <v>0</v>
      </c>
    </row>
    <row r="173" spans="1:79">
      <c r="BT173" s="47">
        <f>SUM(BT2:BT172)</f>
        <v>30266877</v>
      </c>
      <c r="BU173" s="47">
        <f>SUM(BU2:BU172)</f>
        <v>563657517396</v>
      </c>
      <c r="BV173" s="47">
        <f>BU173/BT173</f>
        <v>18622.916311980254</v>
      </c>
      <c r="BW173" s="47">
        <f>BV173/R172</f>
        <v>665.10415399929479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Cir7_CUMsArt1°yMRdeArt2°</vt:lpstr>
      <vt:lpstr>Cir7_PorLaboratorio</vt:lpstr>
      <vt:lpstr>SoloDisponiblesMR</vt:lpstr>
      <vt:lpstr>SoloDisponiblesLF</vt:lpstr>
      <vt:lpstr>Trino1</vt:lpstr>
      <vt:lpstr>Trino2</vt:lpstr>
      <vt:lpstr>Trino3</vt:lpstr>
      <vt:lpstr>Trino4</vt:lpstr>
      <vt:lpstr>FuenteAnticonceptivVMI-CFNjul18</vt:lpstr>
      <vt:lpstr>MR_EnCircular7</vt:lpstr>
      <vt:lpstr>MR_NoCircular7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</dc:creator>
  <cp:lastModifiedBy>OAS</cp:lastModifiedBy>
  <dcterms:created xsi:type="dcterms:W3CDTF">2018-07-11T01:12:55Z</dcterms:created>
  <dcterms:modified xsi:type="dcterms:W3CDTF">2018-07-23T12:43:03Z</dcterms:modified>
</cp:coreProperties>
</file>