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C:\Users\user\Documents\Procuraduria\"/>
    </mc:Choice>
  </mc:AlternateContent>
  <xr:revisionPtr revIDLastSave="0" documentId="13_ncr:1_{D1408E37-FC95-4E1F-B020-9E759CC8EE5A}" xr6:coauthVersionLast="31" xr6:coauthVersionMax="31" xr10:uidLastSave="{00000000-0000-0000-0000-000000000000}"/>
  <bookViews>
    <workbookView xWindow="0" yWindow="0" windowWidth="15360" windowHeight="5025" xr2:uid="{00000000-000D-0000-FFFF-FFFF00000000}"/>
  </bookViews>
  <sheets>
    <sheet name="% GTO MED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H34" i="1" s="1"/>
  <c r="D44" i="1"/>
  <c r="H37" i="1" l="1"/>
  <c r="H36" i="1"/>
  <c r="H32" i="1"/>
  <c r="H33" i="1"/>
  <c r="H35" i="1"/>
  <c r="H31" i="1"/>
  <c r="F31" i="1" s="1"/>
  <c r="H38" i="1"/>
  <c r="J30" i="1"/>
  <c r="E31" i="1"/>
  <c r="E35" i="1"/>
  <c r="G47" i="1" s="1"/>
  <c r="G43" i="1" l="1"/>
  <c r="F35" i="1"/>
  <c r="E36" i="1"/>
  <c r="G48" i="1" s="1"/>
  <c r="L31" i="1"/>
  <c r="L32" i="1"/>
  <c r="L33" i="1"/>
  <c r="L34" i="1"/>
  <c r="L35" i="1"/>
  <c r="L36" i="1"/>
  <c r="L37" i="1"/>
  <c r="L38" i="1"/>
  <c r="L30" i="1"/>
  <c r="K30" i="1"/>
  <c r="L39" i="1" l="1"/>
  <c r="L25" i="1" s="1"/>
  <c r="L26" i="1" s="1"/>
  <c r="L27" i="1" s="1"/>
  <c r="F36" i="1"/>
  <c r="K31" i="1"/>
  <c r="K32" i="1"/>
  <c r="K33" i="1"/>
  <c r="K39" i="1" s="1"/>
  <c r="K25" i="1" s="1"/>
  <c r="K26" i="1" s="1"/>
  <c r="K27" i="1" s="1"/>
  <c r="K34" i="1"/>
  <c r="K35" i="1"/>
  <c r="K36" i="1"/>
  <c r="K37" i="1"/>
  <c r="K38" i="1"/>
  <c r="J31" i="1"/>
  <c r="J32" i="1"/>
  <c r="J33" i="1"/>
  <c r="J39" i="1" s="1"/>
  <c r="J25" i="1" s="1"/>
  <c r="J34" i="1"/>
  <c r="J35" i="1"/>
  <c r="J36" i="1"/>
  <c r="J37" i="1"/>
  <c r="J38" i="1"/>
  <c r="E38" i="1"/>
  <c r="E32" i="1"/>
  <c r="E33" i="1"/>
  <c r="E34" i="1"/>
  <c r="E37" i="1"/>
  <c r="F16" i="1"/>
  <c r="F17" i="1"/>
  <c r="F18" i="1"/>
  <c r="F19" i="1"/>
  <c r="F20" i="1"/>
  <c r="F21" i="1"/>
  <c r="F22" i="1"/>
  <c r="F23" i="1"/>
  <c r="F24" i="1"/>
  <c r="F25" i="1"/>
  <c r="F26" i="1"/>
  <c r="F15" i="1"/>
  <c r="G45" i="1" l="1"/>
  <c r="F33" i="1"/>
  <c r="G44" i="1"/>
  <c r="F32" i="1"/>
  <c r="G49" i="1"/>
  <c r="F37" i="1"/>
  <c r="G50" i="1"/>
  <c r="F38" i="1"/>
  <c r="E39" i="1"/>
  <c r="H39" i="1"/>
  <c r="F39" i="1" s="1"/>
  <c r="G46" i="1"/>
  <c r="F34" i="1"/>
  <c r="J26" i="1"/>
  <c r="E40" i="1" l="1"/>
  <c r="H40" i="1"/>
  <c r="F40" i="1" s="1"/>
  <c r="G51" i="1"/>
  <c r="J27" i="1"/>
  <c r="E41" i="1" l="1"/>
  <c r="H41" i="1"/>
  <c r="F41" i="1" s="1"/>
  <c r="G52" i="1"/>
  <c r="G53" i="1" l="1"/>
</calcChain>
</file>

<file path=xl/sharedStrings.xml><?xml version="1.0" encoding="utf-8"?>
<sst xmlns="http://schemas.openxmlformats.org/spreadsheetml/2006/main" count="37" uniqueCount="34">
  <si>
    <t>Gasto Total en Salud</t>
  </si>
  <si>
    <t>Gasto Público en Salud</t>
  </si>
  <si>
    <t>Gasto Privado en Salud</t>
  </si>
  <si>
    <t>PIB (corrientes)</t>
  </si>
  <si>
    <t>% Gasto Total en Salud</t>
  </si>
  <si>
    <t>% Gasto Público en Salud</t>
  </si>
  <si>
    <t>% Gasto Privado en Salud</t>
  </si>
  <si>
    <t>Año</t>
  </si>
  <si>
    <t>Participación Medicamentos en Gasto Total en Salud</t>
  </si>
  <si>
    <t>Med/Gasto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</si>
  <si>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</si>
  <si>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</si>
  <si>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</si>
  <si>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</si>
  <si>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</si>
  <si>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</si>
  <si>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</si>
  <si>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</si>
  <si>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</si>
  <si>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</si>
  <si>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</si>
  <si>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Ventas Medicamentos*</t>
  </si>
  <si>
    <t>2015*</t>
  </si>
  <si>
    <t>2016*</t>
  </si>
  <si>
    <t>2017*</t>
  </si>
  <si>
    <t>*AÑOS
PROYECTADOS</t>
  </si>
  <si>
    <t>PROYECCIÓN</t>
  </si>
  <si>
    <t>*Aumento del 20%
Se eliminan datos atípicos
Solo se toma LAB</t>
  </si>
  <si>
    <t>dif</t>
  </si>
  <si>
    <t>Gasto con márgen de 19.79%</t>
  </si>
  <si>
    <t>Gasto con márgen de 27.79%</t>
  </si>
  <si>
    <t>Porcentaje del Gasto en Medicamentos</t>
  </si>
  <si>
    <t>lunes, 16 de abril del 2018</t>
  </si>
  <si>
    <t>Dirección de Medicamentos y Tecnologías en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</si>
</sst>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.00\ _€_-;\-* #,##0.00\ _€_-;_-* &quot;-&quot;??\ _€_-;_-@_-"/>
    <numFmt numFmtId="166" formatCode="_ * #,##0.00_ ;_ * \-#,##0.00_ ;_ * &quot;-&quot;??_ ;_ @_ "/>
    <numFmt numFmtId="167" formatCode="_-* #,##0_-;\-* #,##0_-;_-* &quot;-&quot;??_-;_-@_-"/>
    <numFmt numFmtId="168" formatCode="0.0%"/>
    <numFmt numFmtId="169" formatCode="0.0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22"/>
      <color theme="1"/>
      <name val="Century Gothic"/>
      <family val="2"/>
    </font>
    <font>
      <sz val="11"/>
      <color theme="1"/>
      <name val="Century Gothic"/>
      <family val="2"/>
    </font>
    <font>
      <sz val="12"/>
      <color theme="1"/>
      <name val="Century Gothi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1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4" fillId="0" borderId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17" fillId="7" borderId="1" applyNumberFormat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22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7" fillId="23" borderId="4" applyNumberFormat="0" applyFont="0" applyAlignment="0" applyProtection="0"/>
    <xf numFmtId="0" fontId="7" fillId="23" borderId="4" applyNumberFormat="0" applyFont="0" applyAlignment="0" applyProtection="0"/>
    <xf numFmtId="0" fontId="7" fillId="23" borderId="4" applyNumberFormat="0" applyFont="0" applyAlignment="0" applyProtection="0"/>
    <xf numFmtId="0" fontId="7" fillId="23" borderId="4" applyNumberFormat="0" applyFont="0" applyAlignment="0" applyProtection="0"/>
    <xf numFmtId="0" fontId="7" fillId="23" borderId="4" applyNumberFormat="0" applyFon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20" fillId="16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16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9" applyNumberFormat="0" applyFill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/>
    <xf numFmtId="0" fontId="0" fillId="0" borderId="0" xfId="0"/>
    <xf numFmtId="167" fontId="2" fillId="0" borderId="10" xfId="0" applyNumberFormat="1" applyFont="1" applyBorder="1" applyAlignment="1">
      <alignment horizontal="center" vertical="center"/>
    </xf>
    <xf numFmtId="167" fontId="0" fillId="0" borderId="10" xfId="1" applyNumberFormat="1" applyFont="1" applyBorder="1" applyAlignment="1">
      <alignment horizontal="center" vertical="center"/>
    </xf>
    <xf numFmtId="10" fontId="0" fillId="0" borderId="10" xfId="2" applyNumberFormat="1" applyFont="1" applyBorder="1" applyAlignment="1">
      <alignment horizontal="center" vertical="center"/>
    </xf>
    <xf numFmtId="167" fontId="3" fillId="0" borderId="10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167" fontId="0" fillId="0" borderId="0" xfId="0" applyNumberFormat="1"/>
    <xf numFmtId="0" fontId="2" fillId="0" borderId="10" xfId="0" applyFont="1" applyBorder="1" applyAlignment="1">
      <alignment horizontal="center"/>
    </xf>
    <xf numFmtId="10" fontId="0" fillId="0" borderId="10" xfId="2" applyNumberFormat="1" applyFont="1" applyBorder="1"/>
    <xf numFmtId="10" fontId="2" fillId="0" borderId="10" xfId="2" applyNumberFormat="1" applyFont="1" applyBorder="1"/>
    <xf numFmtId="0" fontId="0" fillId="0" borderId="10" xfId="0" quotePrefix="1" applyBorder="1" applyAlignment="1">
      <alignment horizontal="center" vertical="center"/>
    </xf>
    <xf numFmtId="168" fontId="0" fillId="0" borderId="10" xfId="2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24" borderId="23" xfId="0" applyFont="1" applyFill="1" applyBorder="1" applyAlignment="1">
      <alignment horizontal="center" vertical="center"/>
    </xf>
    <xf numFmtId="10" fontId="0" fillId="0" borderId="0" xfId="2" applyNumberFormat="1" applyFont="1"/>
    <xf numFmtId="0" fontId="25" fillId="0" borderId="10" xfId="0" applyFont="1" applyBorder="1" applyAlignment="1">
      <alignment horizontal="center" vertical="center"/>
    </xf>
    <xf numFmtId="167" fontId="25" fillId="0" borderId="10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169" fontId="0" fillId="0" borderId="0" xfId="0" applyNumberFormat="1"/>
    <xf numFmtId="167" fontId="3" fillId="0" borderId="0" xfId="1" applyNumberFormat="1" applyFont="1" applyBorder="1" applyAlignment="1">
      <alignment horizontal="center" vertical="center"/>
    </xf>
    <xf numFmtId="167" fontId="0" fillId="0" borderId="0" xfId="1" applyNumberFormat="1" applyFont="1" applyBorder="1" applyAlignment="1">
      <alignment horizontal="center" vertical="center"/>
    </xf>
    <xf numFmtId="0" fontId="26" fillId="25" borderId="0" xfId="154" applyFont="1" applyFill="1" applyBorder="1"/>
    <xf numFmtId="0" fontId="27" fillId="0" borderId="0" xfId="0" applyFont="1"/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4" borderId="11" xfId="0" applyFont="1" applyFill="1" applyBorder="1" applyAlignment="1">
      <alignment horizontal="center" vertical="center"/>
    </xf>
    <xf numFmtId="0" fontId="3" fillId="24" borderId="21" xfId="0" applyFont="1" applyFill="1" applyBorder="1" applyAlignment="1">
      <alignment horizontal="center" vertical="center"/>
    </xf>
    <xf numFmtId="0" fontId="3" fillId="24" borderId="22" xfId="0" applyFont="1" applyFill="1" applyBorder="1" applyAlignment="1">
      <alignment horizontal="center" vertical="center"/>
    </xf>
    <xf numFmtId="0" fontId="28" fillId="25" borderId="0" xfId="154" applyFont="1" applyFill="1" applyBorder="1"/>
  </cellXfs>
  <cellStyles count="231">
    <cellStyle name="20% - Énfasis1 2" xfId="40" xr:uid="{00000000-0005-0000-0000-000000000000}"/>
    <cellStyle name="20% - Énfasis1 2 2" xfId="39" xr:uid="{00000000-0005-0000-0000-000001000000}"/>
    <cellStyle name="20% - Énfasis1 3" xfId="38" xr:uid="{00000000-0005-0000-0000-000002000000}"/>
    <cellStyle name="20% - Énfasis1 4" xfId="37" xr:uid="{00000000-0005-0000-0000-000003000000}"/>
    <cellStyle name="20% - Énfasis1 5" xfId="36" xr:uid="{00000000-0005-0000-0000-000004000000}"/>
    <cellStyle name="20% - Énfasis2 2" xfId="35" xr:uid="{00000000-0005-0000-0000-000005000000}"/>
    <cellStyle name="20% - Énfasis2 2 2" xfId="34" xr:uid="{00000000-0005-0000-0000-000006000000}"/>
    <cellStyle name="20% - Énfasis2 3" xfId="33" xr:uid="{00000000-0005-0000-0000-000007000000}"/>
    <cellStyle name="20% - Énfasis2 4" xfId="32" xr:uid="{00000000-0005-0000-0000-000008000000}"/>
    <cellStyle name="20% - Énfasis2 5" xfId="31" xr:uid="{00000000-0005-0000-0000-000009000000}"/>
    <cellStyle name="20% - Énfasis3 2" xfId="30" xr:uid="{00000000-0005-0000-0000-00000A000000}"/>
    <cellStyle name="20% - Énfasis3 2 2" xfId="29" xr:uid="{00000000-0005-0000-0000-00000B000000}"/>
    <cellStyle name="20% - Énfasis3 3" xfId="28" xr:uid="{00000000-0005-0000-0000-00000C000000}"/>
    <cellStyle name="20% - Énfasis3 4" xfId="27" xr:uid="{00000000-0005-0000-0000-00000D000000}"/>
    <cellStyle name="20% - Énfasis3 5" xfId="26" xr:uid="{00000000-0005-0000-0000-00000E000000}"/>
    <cellStyle name="20% - Énfasis4 2" xfId="25" xr:uid="{00000000-0005-0000-0000-00000F000000}"/>
    <cellStyle name="20% - Énfasis4 2 2" xfId="24" xr:uid="{00000000-0005-0000-0000-000010000000}"/>
    <cellStyle name="20% - Énfasis4 3" xfId="23" xr:uid="{00000000-0005-0000-0000-000011000000}"/>
    <cellStyle name="20% - Énfasis4 4" xfId="22" xr:uid="{00000000-0005-0000-0000-000012000000}"/>
    <cellStyle name="20% - Énfasis4 5" xfId="21" xr:uid="{00000000-0005-0000-0000-000013000000}"/>
    <cellStyle name="20% - Énfasis5 2" xfId="20" xr:uid="{00000000-0005-0000-0000-000014000000}"/>
    <cellStyle name="20% - Énfasis5 2 2" xfId="19" xr:uid="{00000000-0005-0000-0000-000015000000}"/>
    <cellStyle name="20% - Énfasis5 3" xfId="18" xr:uid="{00000000-0005-0000-0000-000016000000}"/>
    <cellStyle name="20% - Énfasis5 4" xfId="17" xr:uid="{00000000-0005-0000-0000-000017000000}"/>
    <cellStyle name="20% - Énfasis5 5" xfId="16" xr:uid="{00000000-0005-0000-0000-000018000000}"/>
    <cellStyle name="20% - Énfasis6 2" xfId="15" xr:uid="{00000000-0005-0000-0000-000019000000}"/>
    <cellStyle name="20% - Énfasis6 2 2" xfId="14" xr:uid="{00000000-0005-0000-0000-00001A000000}"/>
    <cellStyle name="20% - Énfasis6 3" xfId="13" xr:uid="{00000000-0005-0000-0000-00001B000000}"/>
    <cellStyle name="20% - Énfasis6 4" xfId="12" xr:uid="{00000000-0005-0000-0000-00001C000000}"/>
    <cellStyle name="20% - Énfasis6 5" xfId="11" xr:uid="{00000000-0005-0000-0000-00001D000000}"/>
    <cellStyle name="40% - Énfasis1 2" xfId="10" xr:uid="{00000000-0005-0000-0000-00001E000000}"/>
    <cellStyle name="40% - Énfasis1 2 2" xfId="9" xr:uid="{00000000-0005-0000-0000-00001F000000}"/>
    <cellStyle name="40% - Énfasis1 3" xfId="8" xr:uid="{00000000-0005-0000-0000-000020000000}"/>
    <cellStyle name="40% - Énfasis1 4" xfId="7" xr:uid="{00000000-0005-0000-0000-000021000000}"/>
    <cellStyle name="40% - Énfasis1 5" xfId="6" xr:uid="{00000000-0005-0000-0000-000022000000}"/>
    <cellStyle name="40% - Énfasis2 2" xfId="5" xr:uid="{00000000-0005-0000-0000-000023000000}"/>
    <cellStyle name="40% - Énfasis2 2 2" xfId="4" xr:uid="{00000000-0005-0000-0000-000024000000}"/>
    <cellStyle name="40% - Énfasis2 3" xfId="3" xr:uid="{00000000-0005-0000-0000-000025000000}"/>
    <cellStyle name="40% - Énfasis2 4" xfId="42" xr:uid="{00000000-0005-0000-0000-000026000000}"/>
    <cellStyle name="40% - Énfasis2 5" xfId="43" xr:uid="{00000000-0005-0000-0000-000027000000}"/>
    <cellStyle name="40% - Énfasis3 2" xfId="44" xr:uid="{00000000-0005-0000-0000-000028000000}"/>
    <cellStyle name="40% - Énfasis3 2 2" xfId="45" xr:uid="{00000000-0005-0000-0000-000029000000}"/>
    <cellStyle name="40% - Énfasis3 3" xfId="46" xr:uid="{00000000-0005-0000-0000-00002A000000}"/>
    <cellStyle name="40% - Énfasis3 4" xfId="47" xr:uid="{00000000-0005-0000-0000-00002B000000}"/>
    <cellStyle name="40% - Énfasis3 5" xfId="48" xr:uid="{00000000-0005-0000-0000-00002C000000}"/>
    <cellStyle name="40% - Énfasis4 2" xfId="49" xr:uid="{00000000-0005-0000-0000-00002D000000}"/>
    <cellStyle name="40% - Énfasis4 2 2" xfId="50" xr:uid="{00000000-0005-0000-0000-00002E000000}"/>
    <cellStyle name="40% - Énfasis4 3" xfId="51" xr:uid="{00000000-0005-0000-0000-00002F000000}"/>
    <cellStyle name="40% - Énfasis4 4" xfId="52" xr:uid="{00000000-0005-0000-0000-000030000000}"/>
    <cellStyle name="40% - Énfasis4 5" xfId="53" xr:uid="{00000000-0005-0000-0000-000031000000}"/>
    <cellStyle name="40% - Énfasis5 2" xfId="54" xr:uid="{00000000-0005-0000-0000-000032000000}"/>
    <cellStyle name="40% - Énfasis5 2 2" xfId="55" xr:uid="{00000000-0005-0000-0000-000033000000}"/>
    <cellStyle name="40% - Énfasis5 3" xfId="56" xr:uid="{00000000-0005-0000-0000-000034000000}"/>
    <cellStyle name="40% - Énfasis5 4" xfId="57" xr:uid="{00000000-0005-0000-0000-000035000000}"/>
    <cellStyle name="40% - Énfasis5 5" xfId="58" xr:uid="{00000000-0005-0000-0000-000036000000}"/>
    <cellStyle name="40% - Énfasis6 2" xfId="59" xr:uid="{00000000-0005-0000-0000-000037000000}"/>
    <cellStyle name="40% - Énfasis6 2 2" xfId="60" xr:uid="{00000000-0005-0000-0000-000038000000}"/>
    <cellStyle name="40% - Énfasis6 3" xfId="61" xr:uid="{00000000-0005-0000-0000-000039000000}"/>
    <cellStyle name="40% - Énfasis6 4" xfId="62" xr:uid="{00000000-0005-0000-0000-00003A000000}"/>
    <cellStyle name="40% - Énfasis6 5" xfId="63" xr:uid="{00000000-0005-0000-0000-00003B000000}"/>
    <cellStyle name="60% - Énfasis1 2" xfId="64" xr:uid="{00000000-0005-0000-0000-00003C000000}"/>
    <cellStyle name="60% - Énfasis1 3" xfId="65" xr:uid="{00000000-0005-0000-0000-00003D000000}"/>
    <cellStyle name="60% - Énfasis1 4" xfId="66" xr:uid="{00000000-0005-0000-0000-00003E000000}"/>
    <cellStyle name="60% - Énfasis1 5" xfId="67" xr:uid="{00000000-0005-0000-0000-00003F000000}"/>
    <cellStyle name="60% - Énfasis2 2" xfId="68" xr:uid="{00000000-0005-0000-0000-000040000000}"/>
    <cellStyle name="60% - Énfasis2 3" xfId="69" xr:uid="{00000000-0005-0000-0000-000041000000}"/>
    <cellStyle name="60% - Énfasis2 4" xfId="70" xr:uid="{00000000-0005-0000-0000-000042000000}"/>
    <cellStyle name="60% - Énfasis2 5" xfId="71" xr:uid="{00000000-0005-0000-0000-000043000000}"/>
    <cellStyle name="60% - Énfasis3 2" xfId="72" xr:uid="{00000000-0005-0000-0000-000044000000}"/>
    <cellStyle name="60% - Énfasis3 3" xfId="73" xr:uid="{00000000-0005-0000-0000-000045000000}"/>
    <cellStyle name="60% - Énfasis3 4" xfId="74" xr:uid="{00000000-0005-0000-0000-000046000000}"/>
    <cellStyle name="60% - Énfasis3 5" xfId="75" xr:uid="{00000000-0005-0000-0000-000047000000}"/>
    <cellStyle name="60% - Énfasis4 2" xfId="76" xr:uid="{00000000-0005-0000-0000-000048000000}"/>
    <cellStyle name="60% - Énfasis4 3" xfId="77" xr:uid="{00000000-0005-0000-0000-000049000000}"/>
    <cellStyle name="60% - Énfasis4 4" xfId="78" xr:uid="{00000000-0005-0000-0000-00004A000000}"/>
    <cellStyle name="60% - Énfasis4 5" xfId="79" xr:uid="{00000000-0005-0000-0000-00004B000000}"/>
    <cellStyle name="60% - Énfasis5 2" xfId="80" xr:uid="{00000000-0005-0000-0000-00004C000000}"/>
    <cellStyle name="60% - Énfasis5 3" xfId="81" xr:uid="{00000000-0005-0000-0000-00004D000000}"/>
    <cellStyle name="60% - Énfasis5 4" xfId="82" xr:uid="{00000000-0005-0000-0000-00004E000000}"/>
    <cellStyle name="60% - Énfasis5 5" xfId="83" xr:uid="{00000000-0005-0000-0000-00004F000000}"/>
    <cellStyle name="60% - Énfasis6 2" xfId="84" xr:uid="{00000000-0005-0000-0000-000050000000}"/>
    <cellStyle name="60% - Énfasis6 3" xfId="85" xr:uid="{00000000-0005-0000-0000-000051000000}"/>
    <cellStyle name="60% - Énfasis6 4" xfId="86" xr:uid="{00000000-0005-0000-0000-000052000000}"/>
    <cellStyle name="60% - Énfasis6 5" xfId="87" xr:uid="{00000000-0005-0000-0000-000053000000}"/>
    <cellStyle name="Buena 2" xfId="88" xr:uid="{00000000-0005-0000-0000-000054000000}"/>
    <cellStyle name="Buena 3" xfId="89" xr:uid="{00000000-0005-0000-0000-000055000000}"/>
    <cellStyle name="Buena 4" xfId="90" xr:uid="{00000000-0005-0000-0000-000056000000}"/>
    <cellStyle name="Buena 5" xfId="91" xr:uid="{00000000-0005-0000-0000-000057000000}"/>
    <cellStyle name="Cálculo 2" xfId="92" xr:uid="{00000000-0005-0000-0000-000058000000}"/>
    <cellStyle name="Cálculo 3" xfId="93" xr:uid="{00000000-0005-0000-0000-000059000000}"/>
    <cellStyle name="Cálculo 4" xfId="94" xr:uid="{00000000-0005-0000-0000-00005A000000}"/>
    <cellStyle name="Cálculo 5" xfId="95" xr:uid="{00000000-0005-0000-0000-00005B000000}"/>
    <cellStyle name="Celda de comprobación 2" xfId="96" xr:uid="{00000000-0005-0000-0000-00005C000000}"/>
    <cellStyle name="Celda de comprobación 3" xfId="97" xr:uid="{00000000-0005-0000-0000-00005D000000}"/>
    <cellStyle name="Celda de comprobación 4" xfId="98" xr:uid="{00000000-0005-0000-0000-00005E000000}"/>
    <cellStyle name="Celda de comprobación 5" xfId="99" xr:uid="{00000000-0005-0000-0000-00005F000000}"/>
    <cellStyle name="Celda vinculada 2" xfId="100" xr:uid="{00000000-0005-0000-0000-000060000000}"/>
    <cellStyle name="Celda vinculada 3" xfId="101" xr:uid="{00000000-0005-0000-0000-000061000000}"/>
    <cellStyle name="Celda vinculada 4" xfId="102" xr:uid="{00000000-0005-0000-0000-000062000000}"/>
    <cellStyle name="Celda vinculada 5" xfId="103" xr:uid="{00000000-0005-0000-0000-000063000000}"/>
    <cellStyle name="Encabezado 4 2" xfId="104" xr:uid="{00000000-0005-0000-0000-000064000000}"/>
    <cellStyle name="Encabezado 4 3" xfId="105" xr:uid="{00000000-0005-0000-0000-000065000000}"/>
    <cellStyle name="Encabezado 4 4" xfId="106" xr:uid="{00000000-0005-0000-0000-000066000000}"/>
    <cellStyle name="Encabezado 4 5" xfId="107" xr:uid="{00000000-0005-0000-0000-000067000000}"/>
    <cellStyle name="Énfasis1 2" xfId="108" xr:uid="{00000000-0005-0000-0000-000068000000}"/>
    <cellStyle name="Énfasis1 3" xfId="109" xr:uid="{00000000-0005-0000-0000-000069000000}"/>
    <cellStyle name="Énfasis1 4" xfId="110" xr:uid="{00000000-0005-0000-0000-00006A000000}"/>
    <cellStyle name="Énfasis1 5" xfId="111" xr:uid="{00000000-0005-0000-0000-00006B000000}"/>
    <cellStyle name="Énfasis2 2" xfId="112" xr:uid="{00000000-0005-0000-0000-00006C000000}"/>
    <cellStyle name="Énfasis2 3" xfId="113" xr:uid="{00000000-0005-0000-0000-00006D000000}"/>
    <cellStyle name="Énfasis2 4" xfId="114" xr:uid="{00000000-0005-0000-0000-00006E000000}"/>
    <cellStyle name="Énfasis2 5" xfId="115" xr:uid="{00000000-0005-0000-0000-00006F000000}"/>
    <cellStyle name="Énfasis3 2" xfId="116" xr:uid="{00000000-0005-0000-0000-000070000000}"/>
    <cellStyle name="Énfasis3 3" xfId="117" xr:uid="{00000000-0005-0000-0000-000071000000}"/>
    <cellStyle name="Énfasis3 4" xfId="118" xr:uid="{00000000-0005-0000-0000-000072000000}"/>
    <cellStyle name="Énfasis3 5" xfId="119" xr:uid="{00000000-0005-0000-0000-000073000000}"/>
    <cellStyle name="Énfasis4 2" xfId="120" xr:uid="{00000000-0005-0000-0000-000074000000}"/>
    <cellStyle name="Énfasis4 3" xfId="121" xr:uid="{00000000-0005-0000-0000-000075000000}"/>
    <cellStyle name="Énfasis4 4" xfId="122" xr:uid="{00000000-0005-0000-0000-000076000000}"/>
    <cellStyle name="Énfasis4 5" xfId="123" xr:uid="{00000000-0005-0000-0000-000077000000}"/>
    <cellStyle name="Énfasis5 2" xfId="124" xr:uid="{00000000-0005-0000-0000-000078000000}"/>
    <cellStyle name="Énfasis5 3" xfId="125" xr:uid="{00000000-0005-0000-0000-000079000000}"/>
    <cellStyle name="Énfasis5 4" xfId="126" xr:uid="{00000000-0005-0000-0000-00007A000000}"/>
    <cellStyle name="Énfasis5 5" xfId="127" xr:uid="{00000000-0005-0000-0000-00007B000000}"/>
    <cellStyle name="Énfasis6 2" xfId="128" xr:uid="{00000000-0005-0000-0000-00007C000000}"/>
    <cellStyle name="Énfasis6 3" xfId="129" xr:uid="{00000000-0005-0000-0000-00007D000000}"/>
    <cellStyle name="Énfasis6 4" xfId="130" xr:uid="{00000000-0005-0000-0000-00007E000000}"/>
    <cellStyle name="Énfasis6 5" xfId="131" xr:uid="{00000000-0005-0000-0000-00007F000000}"/>
    <cellStyle name="Entrada 2" xfId="132" xr:uid="{00000000-0005-0000-0000-000080000000}"/>
    <cellStyle name="Entrada 3" xfId="133" xr:uid="{00000000-0005-0000-0000-000081000000}"/>
    <cellStyle name="Entrada 4" xfId="134" xr:uid="{00000000-0005-0000-0000-000082000000}"/>
    <cellStyle name="Entrada 5" xfId="135" xr:uid="{00000000-0005-0000-0000-000083000000}"/>
    <cellStyle name="Hipervínculo 2" xfId="136" xr:uid="{00000000-0005-0000-0000-000084000000}"/>
    <cellStyle name="Incorrecto 2" xfId="137" xr:uid="{00000000-0005-0000-0000-000085000000}"/>
    <cellStyle name="Incorrecto 3" xfId="138" xr:uid="{00000000-0005-0000-0000-000086000000}"/>
    <cellStyle name="Incorrecto 4" xfId="139" xr:uid="{00000000-0005-0000-0000-000087000000}"/>
    <cellStyle name="Incorrecto 5" xfId="140" xr:uid="{00000000-0005-0000-0000-000088000000}"/>
    <cellStyle name="Millares" xfId="1" builtinId="3"/>
    <cellStyle name="Millares 2" xfId="141" xr:uid="{00000000-0005-0000-0000-00008A000000}"/>
    <cellStyle name="Millares 2 2" xfId="142" xr:uid="{00000000-0005-0000-0000-00008B000000}"/>
    <cellStyle name="Millares 2 3" xfId="143" xr:uid="{00000000-0005-0000-0000-00008C000000}"/>
    <cellStyle name="Millares 3" xfId="144" xr:uid="{00000000-0005-0000-0000-00008D000000}"/>
    <cellStyle name="Millares 4" xfId="145" xr:uid="{00000000-0005-0000-0000-00008E000000}"/>
    <cellStyle name="Millares 5" xfId="146" xr:uid="{00000000-0005-0000-0000-00008F000000}"/>
    <cellStyle name="Millares 5 2" xfId="147" xr:uid="{00000000-0005-0000-0000-000090000000}"/>
    <cellStyle name="Millares 6" xfId="148" xr:uid="{00000000-0005-0000-0000-000091000000}"/>
    <cellStyle name="Millares 7" xfId="149" xr:uid="{00000000-0005-0000-0000-000092000000}"/>
    <cellStyle name="Millares 7 2" xfId="150" xr:uid="{00000000-0005-0000-0000-000093000000}"/>
    <cellStyle name="Millares 8" xfId="151" xr:uid="{00000000-0005-0000-0000-000094000000}"/>
    <cellStyle name="Millares 8 2" xfId="152" xr:uid="{00000000-0005-0000-0000-000095000000}"/>
    <cellStyle name="Millares 9" xfId="230" xr:uid="{00000000-0005-0000-0000-000096000000}"/>
    <cellStyle name="Neutral 2" xfId="153" xr:uid="{00000000-0005-0000-0000-000097000000}"/>
    <cellStyle name="Normal" xfId="0" builtinId="0"/>
    <cellStyle name="Normal 2" xfId="154" xr:uid="{00000000-0005-0000-0000-000099000000}"/>
    <cellStyle name="Normal 2 2" xfId="155" xr:uid="{00000000-0005-0000-0000-00009A000000}"/>
    <cellStyle name="Normal 2 2 2" xfId="156" xr:uid="{00000000-0005-0000-0000-00009B000000}"/>
    <cellStyle name="Normal 2 3" xfId="157" xr:uid="{00000000-0005-0000-0000-00009C000000}"/>
    <cellStyle name="Normal 2_Cuadros base 2000 (Compendio) 07 10 2010" xfId="158" xr:uid="{00000000-0005-0000-0000-00009D000000}"/>
    <cellStyle name="Normal 3" xfId="159" xr:uid="{00000000-0005-0000-0000-00009E000000}"/>
    <cellStyle name="Normal 3 10" xfId="160" xr:uid="{00000000-0005-0000-0000-00009F000000}"/>
    <cellStyle name="Normal 3 11" xfId="161" xr:uid="{00000000-0005-0000-0000-0000A0000000}"/>
    <cellStyle name="Normal 3 12" xfId="162" xr:uid="{00000000-0005-0000-0000-0000A1000000}"/>
    <cellStyle name="Normal 3 13" xfId="163" xr:uid="{00000000-0005-0000-0000-0000A2000000}"/>
    <cellStyle name="Normal 3 14" xfId="164" xr:uid="{00000000-0005-0000-0000-0000A3000000}"/>
    <cellStyle name="Normal 3 15" xfId="165" xr:uid="{00000000-0005-0000-0000-0000A4000000}"/>
    <cellStyle name="Normal 3 16" xfId="166" xr:uid="{00000000-0005-0000-0000-0000A5000000}"/>
    <cellStyle name="Normal 3 17" xfId="167" xr:uid="{00000000-0005-0000-0000-0000A6000000}"/>
    <cellStyle name="Normal 3 18" xfId="168" xr:uid="{00000000-0005-0000-0000-0000A7000000}"/>
    <cellStyle name="Normal 3 19" xfId="169" xr:uid="{00000000-0005-0000-0000-0000A8000000}"/>
    <cellStyle name="Normal 3 2" xfId="170" xr:uid="{00000000-0005-0000-0000-0000A9000000}"/>
    <cellStyle name="Normal 3 2 2" xfId="171" xr:uid="{00000000-0005-0000-0000-0000AA000000}"/>
    <cellStyle name="Normal 3 2_Cuadros de publicación base 2005_16 10 2010" xfId="172" xr:uid="{00000000-0005-0000-0000-0000AB000000}"/>
    <cellStyle name="Normal 3 20" xfId="173" xr:uid="{00000000-0005-0000-0000-0000AC000000}"/>
    <cellStyle name="Normal 3 21" xfId="174" xr:uid="{00000000-0005-0000-0000-0000AD000000}"/>
    <cellStyle name="Normal 3 22" xfId="175" xr:uid="{00000000-0005-0000-0000-0000AE000000}"/>
    <cellStyle name="Normal 3 23" xfId="176" xr:uid="{00000000-0005-0000-0000-0000AF000000}"/>
    <cellStyle name="Normal 3 24" xfId="177" xr:uid="{00000000-0005-0000-0000-0000B0000000}"/>
    <cellStyle name="Normal 3 25" xfId="178" xr:uid="{00000000-0005-0000-0000-0000B1000000}"/>
    <cellStyle name="Normal 3 26" xfId="179" xr:uid="{00000000-0005-0000-0000-0000B2000000}"/>
    <cellStyle name="Normal 3 27" xfId="180" xr:uid="{00000000-0005-0000-0000-0000B3000000}"/>
    <cellStyle name="Normal 3 28" xfId="181" xr:uid="{00000000-0005-0000-0000-0000B4000000}"/>
    <cellStyle name="Normal 3 29" xfId="182" xr:uid="{00000000-0005-0000-0000-0000B5000000}"/>
    <cellStyle name="Normal 3 3" xfId="183" xr:uid="{00000000-0005-0000-0000-0000B6000000}"/>
    <cellStyle name="Normal 3 4" xfId="184" xr:uid="{00000000-0005-0000-0000-0000B7000000}"/>
    <cellStyle name="Normal 3 5" xfId="185" xr:uid="{00000000-0005-0000-0000-0000B8000000}"/>
    <cellStyle name="Normal 3 6" xfId="186" xr:uid="{00000000-0005-0000-0000-0000B9000000}"/>
    <cellStyle name="Normal 3 7" xfId="187" xr:uid="{00000000-0005-0000-0000-0000BA000000}"/>
    <cellStyle name="Normal 3 8" xfId="188" xr:uid="{00000000-0005-0000-0000-0000BB000000}"/>
    <cellStyle name="Normal 3 9" xfId="189" xr:uid="{00000000-0005-0000-0000-0000BC000000}"/>
    <cellStyle name="Normal 3_Cuadros base 2000 (Compendio) 07 10 2010" xfId="190" xr:uid="{00000000-0005-0000-0000-0000BD000000}"/>
    <cellStyle name="Normal 4" xfId="191" xr:uid="{00000000-0005-0000-0000-0000BE000000}"/>
    <cellStyle name="Normal 4 2" xfId="192" xr:uid="{00000000-0005-0000-0000-0000BF000000}"/>
    <cellStyle name="Normal 5" xfId="41" xr:uid="{00000000-0005-0000-0000-0000C0000000}"/>
    <cellStyle name="Notas 2" xfId="193" xr:uid="{00000000-0005-0000-0000-0000C1000000}"/>
    <cellStyle name="Notas 2 2" xfId="194" xr:uid="{00000000-0005-0000-0000-0000C2000000}"/>
    <cellStyle name="Notas 3" xfId="195" xr:uid="{00000000-0005-0000-0000-0000C3000000}"/>
    <cellStyle name="Notas 4" xfId="196" xr:uid="{00000000-0005-0000-0000-0000C4000000}"/>
    <cellStyle name="Notas 5" xfId="197" xr:uid="{00000000-0005-0000-0000-0000C5000000}"/>
    <cellStyle name="Porcentaje" xfId="2" builtinId="5"/>
    <cellStyle name="Salida 2" xfId="198" xr:uid="{00000000-0005-0000-0000-0000C7000000}"/>
    <cellStyle name="Salida 3" xfId="199" xr:uid="{00000000-0005-0000-0000-0000C8000000}"/>
    <cellStyle name="Salida 4" xfId="200" xr:uid="{00000000-0005-0000-0000-0000C9000000}"/>
    <cellStyle name="Salida 5" xfId="201" xr:uid="{00000000-0005-0000-0000-0000CA000000}"/>
    <cellStyle name="Texto de advertencia 2" xfId="202" xr:uid="{00000000-0005-0000-0000-0000CB000000}"/>
    <cellStyle name="Texto de advertencia 2 2" xfId="203" xr:uid="{00000000-0005-0000-0000-0000CC000000}"/>
    <cellStyle name="Texto de advertencia 3" xfId="204" xr:uid="{00000000-0005-0000-0000-0000CD000000}"/>
    <cellStyle name="Texto de advertencia 4" xfId="205" xr:uid="{00000000-0005-0000-0000-0000CE000000}"/>
    <cellStyle name="Texto de advertencia 5" xfId="206" xr:uid="{00000000-0005-0000-0000-0000CF000000}"/>
    <cellStyle name="Texto explicativo 2" xfId="207" xr:uid="{00000000-0005-0000-0000-0000D0000000}"/>
    <cellStyle name="Texto explicativo 3" xfId="208" xr:uid="{00000000-0005-0000-0000-0000D1000000}"/>
    <cellStyle name="Texto explicativo 4" xfId="209" xr:uid="{00000000-0005-0000-0000-0000D2000000}"/>
    <cellStyle name="Texto explicativo 5" xfId="210" xr:uid="{00000000-0005-0000-0000-0000D3000000}"/>
    <cellStyle name="Título 1 2" xfId="211" xr:uid="{00000000-0005-0000-0000-0000D4000000}"/>
    <cellStyle name="Título 1 3" xfId="212" xr:uid="{00000000-0005-0000-0000-0000D5000000}"/>
    <cellStyle name="Título 1 4" xfId="213" xr:uid="{00000000-0005-0000-0000-0000D6000000}"/>
    <cellStyle name="Título 1 5" xfId="214" xr:uid="{00000000-0005-0000-0000-0000D7000000}"/>
    <cellStyle name="Título 2 2" xfId="215" xr:uid="{00000000-0005-0000-0000-0000D8000000}"/>
    <cellStyle name="Título 2 3" xfId="216" xr:uid="{00000000-0005-0000-0000-0000D9000000}"/>
    <cellStyle name="Título 2 4" xfId="217" xr:uid="{00000000-0005-0000-0000-0000DA000000}"/>
    <cellStyle name="Título 2 5" xfId="218" xr:uid="{00000000-0005-0000-0000-0000DB000000}"/>
    <cellStyle name="Título 3 2" xfId="219" xr:uid="{00000000-0005-0000-0000-0000DC000000}"/>
    <cellStyle name="Título 3 3" xfId="220" xr:uid="{00000000-0005-0000-0000-0000DD000000}"/>
    <cellStyle name="Título 3 4" xfId="221" xr:uid="{00000000-0005-0000-0000-0000DE000000}"/>
    <cellStyle name="Título 3 5" xfId="222" xr:uid="{00000000-0005-0000-0000-0000DF000000}"/>
    <cellStyle name="Título 4" xfId="223" xr:uid="{00000000-0005-0000-0000-0000E0000000}"/>
    <cellStyle name="Título 5" xfId="224" xr:uid="{00000000-0005-0000-0000-0000E1000000}"/>
    <cellStyle name="Título 6" xfId="225" xr:uid="{00000000-0005-0000-0000-0000E2000000}"/>
    <cellStyle name="Título 7" xfId="226" xr:uid="{00000000-0005-0000-0000-0000E3000000}"/>
    <cellStyle name="Título 8" xfId="227" xr:uid="{00000000-0005-0000-0000-0000E4000000}"/>
    <cellStyle name="Título 9" xfId="228" xr:uid="{00000000-0005-0000-0000-0000E5000000}"/>
    <cellStyle name="Total 2" xfId="229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'% GTO MED'!$E$30</c:f>
              <c:strCache>
                <c:ptCount val="1"/>
                <c:pt idx="0">
                  <c:v>Med/Gasto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'% GTO MED'!$D$31:$D$41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'% GTO MED'!$E$31:$E$41</c:f>
              <c:numCache>
                <c:formatCode>0.0%</c:formatCode>
                <c:ptCount val="11"/>
                <c:pt idx="0">
                  <c:v>0.22639532374372348</c:v>
                </c:pt>
                <c:pt idx="1">
                  <c:v>0.20441920038292524</c:v>
                </c:pt>
                <c:pt idx="2">
                  <c:v>0.19460899929250722</c:v>
                </c:pt>
                <c:pt idx="3">
                  <c:v>0.22653659676374363</c:v>
                </c:pt>
                <c:pt idx="4">
                  <c:v>0.17158826627873219</c:v>
                </c:pt>
                <c:pt idx="5">
                  <c:v>0.21077520130193089</c:v>
                </c:pt>
                <c:pt idx="6">
                  <c:v>0.23389823978851343</c:v>
                </c:pt>
                <c:pt idx="7">
                  <c:v>0.22185820030280387</c:v>
                </c:pt>
                <c:pt idx="8">
                  <c:v>0.2176227485832731</c:v>
                </c:pt>
                <c:pt idx="9">
                  <c:v>0.21956873775398453</c:v>
                </c:pt>
                <c:pt idx="10">
                  <c:v>0.20981010236881648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7-400A-95DD-9CE1975A7C78}"/>
            </c:ext>
          </c:extLst>
        </c:ser>
        <c:ser>
          <c:idx val="1"/>
          <c:order val="1"/>
          <c:tx>
            <c:strRef>
              <c:f>'% GTO MED'!$F$30</c:f>
              <c:strCache>
                <c:ptCount val="1"/>
                <c:pt idx="0">
                  <c:v>dif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strRef>
              <c:f>'% GTO MED'!$D$31:$D$41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'% GTO MED'!$F$31:$F$41</c:f>
              <c:numCache>
                <c:formatCode>0.000%</c:formatCode>
                <c:ptCount val="11"/>
                <c:pt idx="0">
                  <c:v>1.4513826879670566E-2</c:v>
                </c:pt>
                <c:pt idx="1">
                  <c:v>1.3104974237882067E-2</c:v>
                </c:pt>
                <c:pt idx="2">
                  <c:v>1.2476058596310513E-2</c:v>
                </c:pt>
                <c:pt idx="3">
                  <c:v>1.4522883657529018E-2</c:v>
                </c:pt>
                <c:pt idx="4">
                  <c:v>1.1000237770685733E-2</c:v>
                </c:pt>
                <c:pt idx="5">
                  <c:v>1.3512446863464617E-2</c:v>
                </c:pt>
                <c:pt idx="6">
                  <c:v>1.4994826322441979E-2</c:v>
                </c:pt>
                <c:pt idx="7">
                  <c:v>1.4222959457745626E-2</c:v>
                </c:pt>
                <c:pt idx="8">
                  <c:v>1.3951431707092676E-2</c:v>
                </c:pt>
                <c:pt idx="9">
                  <c:v>1.4076185829511728E-2</c:v>
                </c:pt>
                <c:pt idx="10">
                  <c:v>1.3450575979360918E-2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A7-400A-95DD-9CE1975A7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4304"/>
        <c:axId val="-21215936"/>
      </c:areaChart>
      <c:lineChart>
        <c:grouping val="standard"/>
        <c:varyColors val="0"/>
        <c:ser>
          <c:idx val="2"/>
          <c:order val="2"/>
          <c:tx>
            <c:strRef>
              <c:f>'% GTO MED'!$G$30</c:f>
              <c:strCache>
                <c:ptCount val="1"/>
                <c:pt idx="0">
                  <c:v>Gasto con márgen de 19.79%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'% GTO MED'!$D$31:$D$41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'% GTO MED'!$G$31:$G$41</c:f>
              <c:numCache>
                <c:formatCode>0.0%</c:formatCode>
                <c:ptCount val="11"/>
                <c:pt idx="0">
                  <c:v>0.22639532374372348</c:v>
                </c:pt>
                <c:pt idx="1">
                  <c:v>0.20441920038292524</c:v>
                </c:pt>
                <c:pt idx="2">
                  <c:v>0.19460899929250722</c:v>
                </c:pt>
                <c:pt idx="3">
                  <c:v>0.22653659676374363</c:v>
                </c:pt>
                <c:pt idx="4">
                  <c:v>0.17158826627873219</c:v>
                </c:pt>
                <c:pt idx="5">
                  <c:v>0.21077520130193089</c:v>
                </c:pt>
                <c:pt idx="6">
                  <c:v>0.23389823978851343</c:v>
                </c:pt>
                <c:pt idx="7">
                  <c:v>0.22185820030280387</c:v>
                </c:pt>
                <c:pt idx="8">
                  <c:v>0.2176227485832731</c:v>
                </c:pt>
                <c:pt idx="9">
                  <c:v>0.21956873775398453</c:v>
                </c:pt>
                <c:pt idx="10">
                  <c:v>0.20981010236881648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A7-400A-95DD-9CE1975A7C78}"/>
            </c:ext>
          </c:extLst>
        </c:ser>
        <c:ser>
          <c:idx val="3"/>
          <c:order val="3"/>
          <c:tx>
            <c:strRef>
              <c:f>'% GTO MED'!$H$30</c:f>
              <c:strCache>
                <c:ptCount val="1"/>
                <c:pt idx="0">
                  <c:v>Gasto con márgen de 27.79%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'% GTO MED'!$D$31:$D$41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'% GTO MED'!$H$31:$H$41</c:f>
              <c:numCache>
                <c:formatCode>0.00%</c:formatCode>
                <c:ptCount val="11"/>
                <c:pt idx="0">
                  <c:v>0.24090915062339405</c:v>
                </c:pt>
                <c:pt idx="1">
                  <c:v>0.21752417462080731</c:v>
                </c:pt>
                <c:pt idx="2">
                  <c:v>0.20708505788881773</c:v>
                </c:pt>
                <c:pt idx="3">
                  <c:v>0.24105948042127265</c:v>
                </c:pt>
                <c:pt idx="4">
                  <c:v>0.18258850404941793</c:v>
                </c:pt>
                <c:pt idx="5">
                  <c:v>0.22428764816539551</c:v>
                </c:pt>
                <c:pt idx="6">
                  <c:v>0.24889306611095541</c:v>
                </c:pt>
                <c:pt idx="7">
                  <c:v>0.2360811597605495</c:v>
                </c:pt>
                <c:pt idx="8">
                  <c:v>0.23157418029036578</c:v>
                </c:pt>
                <c:pt idx="9">
                  <c:v>0.23364492358349626</c:v>
                </c:pt>
                <c:pt idx="10">
                  <c:v>0.22326067834817739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A7-400A-95DD-9CE1975A7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4304"/>
        <c:axId val="-21215936"/>
      </c:lineChart>
      <c:catAx>
        <c:axId val="-2121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15936"/>
        <c:crosses val="autoZero"/>
        <c:auto val="1"/>
        <c:lblAlgn val="ctr"/>
        <c:lblOffset val="100"/>
        <c:noMultiLvlLbl val="0"/>
      </c:catAx>
      <c:valAx>
        <c:axId val="-21215936"/>
        <c:scaling>
          <c:orientation val="minMax"/>
          <c:min val="0.1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-21214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1476376</xdr:colOff>
      <xdr:row>45</xdr:row>
      <xdr:rowOff>104775</xdr:rowOff>
    </xdr:from>
    <xdr:to>
      <xdr:col>5</xdr:col>
      <xdr:colOff>781050</xdr:colOff>
      <xdr:row>54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933450</xdr:colOff>
      <xdr:row>2</xdr:row>
      <xdr:rowOff>133350</xdr:rowOff>
    </xdr:from>
    <xdr:to>
      <xdr:col>5</xdr:col>
      <xdr:colOff>1085215</xdr:colOff>
      <xdr:row>7</xdr:row>
      <xdr:rowOff>97790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003"/>
        <a:stretch/>
      </xdr:blipFill>
      <xdr:spPr bwMode="auto">
        <a:xfrm>
          <a:off x="6724650" y="514350"/>
          <a:ext cx="2113915" cy="9169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323850</xdr:colOff>
      <xdr:row>2</xdr:row>
      <xdr:rowOff>57150</xdr:rowOff>
    </xdr:from>
    <xdr:to>
      <xdr:col>8</xdr:col>
      <xdr:colOff>152400</xdr:colOff>
      <xdr:row>7</xdr:row>
      <xdr:rowOff>33012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82150" y="438150"/>
          <a:ext cx="2095500" cy="9283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zoomScale="90" zoomScaleNormal="90" workbookViewId="0">
      <selection activeCell="C13" sqref="C13"/>
    </sheetView>
  </sheetViews>
  <sheetFormatPr baseColWidth="10" defaultColWidth="11.42578125" defaultRowHeight="15" x14ac:dyDescent="0.25"/>
  <cols>
    <col min="1" max="1" width="17.7109375" bestFit="1" customWidth="1"/>
    <col min="2" max="2" width="22.140625" bestFit="1" customWidth="1"/>
    <col min="3" max="3" width="23.28515625" bestFit="1" customWidth="1"/>
    <col min="4" max="4" width="23.42578125" bestFit="1" customWidth="1"/>
    <col min="5" max="5" width="29.28515625" customWidth="1"/>
    <col min="6" max="6" width="22.5703125" bestFit="1" customWidth="1"/>
    <col min="7" max="7" width="22.5703125" style="2" customWidth="1"/>
    <col min="9" max="10" width="21.5703125" bestFit="1" customWidth="1"/>
    <col min="11" max="11" width="21.42578125" bestFit="1" customWidth="1"/>
    <col min="12" max="12" width="21.5703125" bestFit="1" customWidth="1"/>
    <col min="13" max="13" width="18.85546875" bestFit="1" customWidth="1"/>
    <col min="14" max="14" width="16.140625" bestFit="1" customWidth="1"/>
  </cols>
  <sheetData>
    <row r="1" spans="1:13" s="2" customFormat="1" x14ac:dyDescent="0.25"/>
    <row r="2" spans="1:13" s="2" customFormat="1" x14ac:dyDescent="0.25"/>
    <row r="3" spans="1:13" s="2" customFormat="1" x14ac:dyDescent="0.25"/>
    <row r="4" spans="1:13" s="2" customFormat="1" x14ac:dyDescent="0.25"/>
    <row r="5" spans="1:13" s="2" customFormat="1" x14ac:dyDescent="0.25"/>
    <row r="6" spans="1:13" s="2" customFormat="1" x14ac:dyDescent="0.25"/>
    <row r="7" spans="1:13" s="2" customFormat="1" x14ac:dyDescent="0.25"/>
    <row r="8" spans="1:13" s="2" customFormat="1" x14ac:dyDescent="0.25"/>
    <row r="9" spans="1:13" s="2" customFormat="1" x14ac:dyDescent="0.25"/>
    <row r="10" spans="1:13" s="2" customFormat="1" ht="28.5" x14ac:dyDescent="0.4">
      <c r="A10" s="27" t="s">
        <v>31</v>
      </c>
    </row>
    <row r="11" spans="1:13" s="2" customFormat="1" ht="17.25" x14ac:dyDescent="0.3">
      <c r="A11" s="43" t="s">
        <v>33</v>
      </c>
    </row>
    <row r="12" spans="1:13" s="2" customFormat="1" ht="16.5" x14ac:dyDescent="0.3">
      <c r="A12" s="28" t="s">
        <v>32</v>
      </c>
    </row>
    <row r="13" spans="1:13" s="2" customFormat="1" ht="16.5" x14ac:dyDescent="0.3">
      <c r="A13" s="28"/>
    </row>
    <row r="14" spans="1:13" x14ac:dyDescent="0.25">
      <c r="A14" s="9" t="s">
        <v>7</v>
      </c>
      <c r="B14" s="9" t="s">
        <v>4</v>
      </c>
      <c r="C14" s="9" t="s">
        <v>5</v>
      </c>
      <c r="D14" s="9" t="s">
        <v>6</v>
      </c>
      <c r="E14" s="9" t="s">
        <v>3</v>
      </c>
      <c r="F14" s="6">
        <v>1000000000</v>
      </c>
      <c r="G14" s="25"/>
      <c r="I14" s="17" t="s">
        <v>7</v>
      </c>
      <c r="J14" s="17" t="s">
        <v>0</v>
      </c>
      <c r="K14" s="17" t="s">
        <v>1</v>
      </c>
      <c r="L14" s="17" t="s">
        <v>2</v>
      </c>
      <c r="M14" s="2"/>
    </row>
    <row r="15" spans="1:13" x14ac:dyDescent="0.25">
      <c r="A15" s="7">
        <v>2005</v>
      </c>
      <c r="B15" s="5">
        <v>5.8158365999999996E-2</v>
      </c>
      <c r="C15" s="5">
        <v>4.3160170770176795E-2</v>
      </c>
      <c r="D15" s="5">
        <v>1.4998195229823199E-2</v>
      </c>
      <c r="E15" s="4">
        <v>340156</v>
      </c>
      <c r="F15" s="4">
        <f>E15*$F$14</f>
        <v>340156000000000</v>
      </c>
      <c r="G15" s="26"/>
      <c r="H15" s="1"/>
      <c r="I15" s="10">
        <v>2005</v>
      </c>
      <c r="J15" s="8">
        <v>19782917145096</v>
      </c>
      <c r="K15" s="8">
        <v>14681191048500.258</v>
      </c>
      <c r="L15" s="8">
        <v>5101726096595.7402</v>
      </c>
      <c r="M15" s="11"/>
    </row>
    <row r="16" spans="1:13" x14ac:dyDescent="0.25">
      <c r="A16" s="7">
        <v>2006</v>
      </c>
      <c r="B16" s="5">
        <v>6.1117047000000001E-2</v>
      </c>
      <c r="C16" s="5">
        <v>4.5350423053556195E-2</v>
      </c>
      <c r="D16" s="5">
        <v>1.5766623946443802E-2</v>
      </c>
      <c r="E16" s="4">
        <v>383898</v>
      </c>
      <c r="F16" s="4">
        <f t="shared" ref="F16:F26" si="0">E16*$F$14</f>
        <v>383898000000000</v>
      </c>
      <c r="G16" s="26"/>
      <c r="I16" s="10">
        <v>2006</v>
      </c>
      <c r="J16" s="8">
        <v>23462712109206</v>
      </c>
      <c r="K16" s="8">
        <v>17409936709414.115</v>
      </c>
      <c r="L16" s="8">
        <v>6052775399791.8828</v>
      </c>
    </row>
    <row r="17" spans="1:16" x14ac:dyDescent="0.25">
      <c r="A17" s="7">
        <v>2007</v>
      </c>
      <c r="B17" s="5">
        <v>6.2533664099999997E-2</v>
      </c>
      <c r="C17" s="5">
        <v>4.5395265189077001E-2</v>
      </c>
      <c r="D17" s="5">
        <v>1.7138398910922999E-2</v>
      </c>
      <c r="E17" s="4">
        <v>431072</v>
      </c>
      <c r="F17" s="4">
        <f t="shared" si="0"/>
        <v>431072000000000</v>
      </c>
      <c r="G17" s="26"/>
      <c r="I17" s="10">
        <v>2007</v>
      </c>
      <c r="J17" s="8">
        <v>26956511650915.199</v>
      </c>
      <c r="K17" s="8">
        <v>19568627755585.801</v>
      </c>
      <c r="L17" s="8">
        <v>7387883895329.3994</v>
      </c>
    </row>
    <row r="18" spans="1:16" x14ac:dyDescent="0.25">
      <c r="A18" s="7">
        <v>2008</v>
      </c>
      <c r="B18" s="5">
        <v>6.6199359700000002E-2</v>
      </c>
      <c r="C18" s="5">
        <v>4.6980072558871599E-2</v>
      </c>
      <c r="D18" s="5">
        <v>1.9219287141128402E-2</v>
      </c>
      <c r="E18" s="4">
        <v>480087</v>
      </c>
      <c r="F18" s="4">
        <f t="shared" si="0"/>
        <v>480087000000000</v>
      </c>
      <c r="G18" s="26"/>
      <c r="I18" s="10">
        <v>2008</v>
      </c>
      <c r="J18" s="8">
        <v>31781452000293.902</v>
      </c>
      <c r="K18" s="8">
        <v>22554522094570.988</v>
      </c>
      <c r="L18" s="8">
        <v>9226929905722.9121</v>
      </c>
    </row>
    <row r="19" spans="1:16" x14ac:dyDescent="0.25">
      <c r="A19" s="7">
        <v>2009</v>
      </c>
      <c r="B19" s="5">
        <v>7.0124071499999996E-2</v>
      </c>
      <c r="C19" s="5">
        <v>5.1482737841763104E-2</v>
      </c>
      <c r="D19" s="5">
        <v>1.8641333658236902E-2</v>
      </c>
      <c r="E19" s="4">
        <v>504647</v>
      </c>
      <c r="F19" s="4">
        <f t="shared" si="0"/>
        <v>504647000000000</v>
      </c>
      <c r="G19" s="26"/>
      <c r="I19" s="10">
        <v>2009</v>
      </c>
      <c r="J19" s="8">
        <v>35387902310260.5</v>
      </c>
      <c r="K19" s="8">
        <v>25980609203632.227</v>
      </c>
      <c r="L19" s="8">
        <v>9407293106628.2773</v>
      </c>
    </row>
    <row r="20" spans="1:16" x14ac:dyDescent="0.25">
      <c r="A20" s="7">
        <v>2010</v>
      </c>
      <c r="B20" s="5">
        <v>6.7575245399999997E-2</v>
      </c>
      <c r="C20" s="5">
        <v>4.9756529382166903E-2</v>
      </c>
      <c r="D20" s="5">
        <v>1.7818716017833101E-2</v>
      </c>
      <c r="E20" s="4">
        <v>544924</v>
      </c>
      <c r="F20" s="4">
        <f t="shared" si="0"/>
        <v>544924000000000</v>
      </c>
      <c r="G20" s="26"/>
      <c r="I20" s="10">
        <v>2010</v>
      </c>
      <c r="J20" s="8">
        <v>36823373024349.602</v>
      </c>
      <c r="K20" s="8">
        <v>27113527017047.918</v>
      </c>
      <c r="L20" s="8">
        <v>9709846007301.6855</v>
      </c>
    </row>
    <row r="21" spans="1:16" x14ac:dyDescent="0.25">
      <c r="A21" s="7">
        <v>2011</v>
      </c>
      <c r="B21" s="5">
        <v>6.6357890199999991E-2</v>
      </c>
      <c r="C21" s="5">
        <v>5.0161646975704695E-2</v>
      </c>
      <c r="D21" s="5">
        <v>1.61962432242953E-2</v>
      </c>
      <c r="E21" s="4">
        <v>619894</v>
      </c>
      <c r="F21" s="4">
        <f t="shared" si="0"/>
        <v>619894000000000</v>
      </c>
      <c r="G21" s="26"/>
      <c r="I21" s="10">
        <v>2011</v>
      </c>
      <c r="J21" s="8">
        <v>41134857987638.797</v>
      </c>
      <c r="K21" s="8">
        <v>31094903990357.484</v>
      </c>
      <c r="L21" s="8">
        <v>10039953997281.311</v>
      </c>
    </row>
    <row r="22" spans="1:16" x14ac:dyDescent="0.25">
      <c r="A22" s="7">
        <v>2012</v>
      </c>
      <c r="B22" s="5">
        <v>6.9334701299999996E-2</v>
      </c>
      <c r="C22" s="5">
        <v>5.27751219353019E-2</v>
      </c>
      <c r="D22" s="5">
        <v>1.6559579364698099E-2</v>
      </c>
      <c r="E22" s="4">
        <v>664240</v>
      </c>
      <c r="F22" s="4">
        <f t="shared" si="0"/>
        <v>664240000000000</v>
      </c>
      <c r="G22" s="26"/>
      <c r="I22" s="10">
        <v>2012</v>
      </c>
      <c r="J22" s="8">
        <v>46054881991512</v>
      </c>
      <c r="K22" s="8">
        <v>35055346994304.934</v>
      </c>
      <c r="L22" s="8">
        <v>10999534997207.066</v>
      </c>
    </row>
    <row r="23" spans="1:16" x14ac:dyDescent="0.25">
      <c r="A23" s="7">
        <v>2013</v>
      </c>
      <c r="B23" s="5">
        <v>6.8432000000000007E-2</v>
      </c>
      <c r="C23" s="5">
        <v>5.2189183661451199E-2</v>
      </c>
      <c r="D23" s="5">
        <v>1.62428163385488E-2</v>
      </c>
      <c r="E23" s="4">
        <v>710497</v>
      </c>
      <c r="F23" s="4">
        <f t="shared" si="0"/>
        <v>710497000000000</v>
      </c>
      <c r="G23" s="26"/>
      <c r="I23" s="10">
        <v>2013</v>
      </c>
      <c r="J23" s="8">
        <v>48620730704000.008</v>
      </c>
      <c r="K23" s="8">
        <v>37080258423910.094</v>
      </c>
      <c r="L23" s="8">
        <v>11540472280089.906</v>
      </c>
    </row>
    <row r="24" spans="1:16" ht="15.75" thickBot="1" x14ac:dyDescent="0.3">
      <c r="A24" s="7">
        <v>2014</v>
      </c>
      <c r="B24" s="5">
        <v>7.2012985500000001E-2</v>
      </c>
      <c r="C24" s="5">
        <v>5.40994315432844E-2</v>
      </c>
      <c r="D24" s="5">
        <v>1.7913553956715601E-2</v>
      </c>
      <c r="E24" s="4">
        <v>757065</v>
      </c>
      <c r="F24" s="4">
        <f t="shared" si="0"/>
        <v>757065000000000</v>
      </c>
      <c r="G24" s="26"/>
      <c r="I24" s="10">
        <v>2014</v>
      </c>
      <c r="J24" s="8">
        <v>54518510867557.5</v>
      </c>
      <c r="K24" s="8">
        <v>40956786141316.602</v>
      </c>
      <c r="L24" s="8">
        <v>13561724726240.896</v>
      </c>
    </row>
    <row r="25" spans="1:16" x14ac:dyDescent="0.25">
      <c r="A25" s="7">
        <v>2015</v>
      </c>
      <c r="B25" s="8">
        <v>0</v>
      </c>
      <c r="C25" s="8">
        <v>0</v>
      </c>
      <c r="D25" s="8">
        <v>0</v>
      </c>
      <c r="E25" s="4">
        <v>799312</v>
      </c>
      <c r="F25" s="4">
        <f t="shared" si="0"/>
        <v>799312000000000</v>
      </c>
      <c r="G25" s="26"/>
      <c r="I25" s="12" t="s">
        <v>22</v>
      </c>
      <c r="J25" s="3">
        <f>J24*(1+$J$39)</f>
        <v>61070756849268.32</v>
      </c>
      <c r="K25" s="3">
        <f>K24*(1+$K$39)</f>
        <v>45937440731618.844</v>
      </c>
      <c r="L25" s="3">
        <f>L24*(1+$L$39)</f>
        <v>15161296604487.477</v>
      </c>
      <c r="N25" s="31" t="s">
        <v>25</v>
      </c>
    </row>
    <row r="26" spans="1:16" x14ac:dyDescent="0.25">
      <c r="A26" s="7">
        <v>2016</v>
      </c>
      <c r="B26" s="8">
        <v>0</v>
      </c>
      <c r="C26" s="8">
        <v>0</v>
      </c>
      <c r="D26" s="8">
        <v>0</v>
      </c>
      <c r="E26" s="4">
        <v>862675</v>
      </c>
      <c r="F26" s="4">
        <f t="shared" si="0"/>
        <v>862675000000000</v>
      </c>
      <c r="G26" s="26"/>
      <c r="H26" s="2"/>
      <c r="I26" s="12" t="s">
        <v>23</v>
      </c>
      <c r="J26" s="3">
        <f>J25*(1+$J$39)</f>
        <v>68410477153400.398</v>
      </c>
      <c r="K26" s="3">
        <f>K25*(1+$K$39)</f>
        <v>51523780544934.078</v>
      </c>
      <c r="L26" s="3">
        <f>L25*(1+$L$39)</f>
        <v>16949534028254.721</v>
      </c>
      <c r="N26" s="32"/>
      <c r="O26" s="2"/>
      <c r="P26" s="2"/>
    </row>
    <row r="27" spans="1:16" ht="15.75" thickBot="1" x14ac:dyDescent="0.3">
      <c r="C27" s="2"/>
      <c r="D27" s="2"/>
      <c r="I27" s="12" t="s">
        <v>24</v>
      </c>
      <c r="J27" s="3">
        <f>J26*(1+$J$39)</f>
        <v>76632313496733.547</v>
      </c>
      <c r="K27" s="3">
        <f>K26*(1+$K$39)</f>
        <v>57789461479844.508</v>
      </c>
      <c r="L27" s="3">
        <f>L26*(1+$L$39)</f>
        <v>18948689631857.27</v>
      </c>
      <c r="N27" s="33"/>
    </row>
    <row r="28" spans="1:16" ht="15.75" thickBot="1" x14ac:dyDescent="0.3">
      <c r="B28" s="2"/>
      <c r="C28" s="2"/>
      <c r="D28" s="2"/>
    </row>
    <row r="29" spans="1:16" ht="15.75" thickBot="1" x14ac:dyDescent="0.3">
      <c r="A29" s="17" t="s">
        <v>7</v>
      </c>
      <c r="B29" s="17" t="s">
        <v>21</v>
      </c>
      <c r="C29" s="2"/>
      <c r="D29" s="29" t="s">
        <v>8</v>
      </c>
      <c r="E29" s="30"/>
      <c r="J29" s="40" t="s">
        <v>26</v>
      </c>
      <c r="K29" s="41"/>
      <c r="L29" s="42"/>
    </row>
    <row r="30" spans="1:16" x14ac:dyDescent="0.25">
      <c r="A30" s="7">
        <v>2007</v>
      </c>
      <c r="B30" s="8">
        <v>6102828182210.4004</v>
      </c>
      <c r="C30" s="19"/>
      <c r="D30" s="18" t="s">
        <v>7</v>
      </c>
      <c r="E30" s="18" t="s">
        <v>9</v>
      </c>
      <c r="F30" t="s">
        <v>28</v>
      </c>
      <c r="G30" s="2" t="s">
        <v>29</v>
      </c>
      <c r="H30" t="s">
        <v>30</v>
      </c>
      <c r="J30" s="13">
        <f>J16/J15-1</f>
        <v>0.18600871333185487</v>
      </c>
      <c r="K30" s="13">
        <f t="shared" ref="J30:L38" si="1">K16/K15-1</f>
        <v>0.18586677687792985</v>
      </c>
      <c r="L30" s="13">
        <f t="shared" si="1"/>
        <v>0.18641716258165153</v>
      </c>
    </row>
    <row r="31" spans="1:16" x14ac:dyDescent="0.25">
      <c r="A31" s="7">
        <v>2008</v>
      </c>
      <c r="B31" s="8">
        <v>6496739004908.3994</v>
      </c>
      <c r="C31" s="19"/>
      <c r="D31" s="15" t="s">
        <v>10</v>
      </c>
      <c r="E31" s="16">
        <f>B30/J17</f>
        <v>0.22639532374372348</v>
      </c>
      <c r="F31" s="24">
        <f>H31-E31</f>
        <v>1.4513826879670566E-2</v>
      </c>
      <c r="G31" s="16">
        <v>0.22639532374372348</v>
      </c>
      <c r="H31" s="19">
        <f t="shared" ref="H31:H41" si="2">(B30*(1+$D$45)/1.2)/J17</f>
        <v>0.24090915062339405</v>
      </c>
      <c r="J31" s="13">
        <f t="shared" si="1"/>
        <v>0.14890859698774328</v>
      </c>
      <c r="K31" s="13">
        <f t="shared" si="1"/>
        <v>0.1239918951000214</v>
      </c>
      <c r="L31" s="13">
        <f t="shared" si="1"/>
        <v>0.22057790143401368</v>
      </c>
    </row>
    <row r="32" spans="1:16" x14ac:dyDescent="0.25">
      <c r="A32" s="7">
        <v>2009</v>
      </c>
      <c r="B32" s="8">
        <v>6886804255660.7998</v>
      </c>
      <c r="C32" s="19"/>
      <c r="D32" s="15" t="s">
        <v>11</v>
      </c>
      <c r="E32" s="16">
        <f t="shared" ref="E32:E37" si="3">B31/J18</f>
        <v>0.20441920038292524</v>
      </c>
      <c r="F32" s="24">
        <f t="shared" ref="F32:F41" si="4">H32-E32</f>
        <v>1.3104974237882067E-2</v>
      </c>
      <c r="G32" s="16">
        <v>0.20441920038292524</v>
      </c>
      <c r="H32" s="19">
        <f t="shared" si="2"/>
        <v>0.21752417462080731</v>
      </c>
      <c r="J32" s="13">
        <f t="shared" si="1"/>
        <v>0.17898978962342449</v>
      </c>
      <c r="K32" s="13">
        <f t="shared" si="1"/>
        <v>0.15258578047880111</v>
      </c>
      <c r="L32" s="13">
        <f t="shared" si="1"/>
        <v>0.24892730265511509</v>
      </c>
    </row>
    <row r="33" spans="1:12" x14ac:dyDescent="0.25">
      <c r="A33" s="7">
        <v>2010</v>
      </c>
      <c r="B33" s="8">
        <v>8341841606298</v>
      </c>
      <c r="C33" s="19"/>
      <c r="D33" s="15" t="s">
        <v>12</v>
      </c>
      <c r="E33" s="16">
        <f t="shared" si="3"/>
        <v>0.19460899929250722</v>
      </c>
      <c r="F33" s="24">
        <f t="shared" si="4"/>
        <v>1.2476058596310513E-2</v>
      </c>
      <c r="G33" s="16">
        <v>0.19460899929250722</v>
      </c>
      <c r="H33" s="19">
        <f t="shared" si="2"/>
        <v>0.20708505788881773</v>
      </c>
      <c r="J33" s="13">
        <f t="shared" si="1"/>
        <v>0.11347657463646543</v>
      </c>
      <c r="K33" s="13">
        <f t="shared" si="1"/>
        <v>0.15190244753117232</v>
      </c>
      <c r="L33" s="13">
        <f t="shared" si="1"/>
        <v>1.9547477085904541E-2</v>
      </c>
    </row>
    <row r="34" spans="1:12" x14ac:dyDescent="0.25">
      <c r="A34" s="7">
        <v>2011</v>
      </c>
      <c r="B34" s="8">
        <v>7058258965720.7998</v>
      </c>
      <c r="C34" s="19"/>
      <c r="D34" s="15" t="s">
        <v>13</v>
      </c>
      <c r="E34" s="16">
        <f t="shared" si="3"/>
        <v>0.22653659676374363</v>
      </c>
      <c r="F34" s="24">
        <f t="shared" si="4"/>
        <v>1.4522883657529018E-2</v>
      </c>
      <c r="G34" s="16">
        <v>0.22653659676374363</v>
      </c>
      <c r="H34" s="19">
        <f t="shared" si="2"/>
        <v>0.24105948042127265</v>
      </c>
      <c r="J34" s="13">
        <f t="shared" si="1"/>
        <v>4.0563882580655131E-2</v>
      </c>
      <c r="K34" s="13">
        <f t="shared" si="1"/>
        <v>4.3606283614677555E-2</v>
      </c>
      <c r="L34" s="13">
        <f t="shared" si="1"/>
        <v>3.2161525876155839E-2</v>
      </c>
    </row>
    <row r="35" spans="1:12" x14ac:dyDescent="0.25">
      <c r="A35" s="7">
        <v>2012</v>
      </c>
      <c r="B35" s="8">
        <v>9707227022697.6133</v>
      </c>
      <c r="C35" s="19"/>
      <c r="D35" s="15" t="s">
        <v>14</v>
      </c>
      <c r="E35" s="16">
        <f>B34/J21</f>
        <v>0.17158826627873219</v>
      </c>
      <c r="F35" s="24">
        <f t="shared" si="4"/>
        <v>1.1000237770685733E-2</v>
      </c>
      <c r="G35" s="16">
        <v>0.17158826627873219</v>
      </c>
      <c r="H35" s="19">
        <f t="shared" si="2"/>
        <v>0.18258850404941793</v>
      </c>
      <c r="J35" s="13">
        <f t="shared" si="1"/>
        <v>0.11708555216922156</v>
      </c>
      <c r="K35" s="13">
        <f t="shared" si="1"/>
        <v>0.14684098349898322</v>
      </c>
      <c r="L35" s="13">
        <f t="shared" si="1"/>
        <v>3.3997242565060981E-2</v>
      </c>
    </row>
    <row r="36" spans="1:12" x14ac:dyDescent="0.25">
      <c r="A36" s="7">
        <v>2013</v>
      </c>
      <c r="B36" s="8">
        <v>11372303328896.932</v>
      </c>
      <c r="C36" s="19"/>
      <c r="D36" s="15" t="s">
        <v>15</v>
      </c>
      <c r="E36" s="16">
        <f>B35/J22</f>
        <v>0.21077520130193089</v>
      </c>
      <c r="F36" s="24">
        <f t="shared" si="4"/>
        <v>1.3512446863464617E-2</v>
      </c>
      <c r="G36" s="16">
        <v>0.21077520130193089</v>
      </c>
      <c r="H36" s="19">
        <f t="shared" si="2"/>
        <v>0.22428764816539551</v>
      </c>
      <c r="J36" s="13">
        <f t="shared" si="1"/>
        <v>0.11960717125489273</v>
      </c>
      <c r="K36" s="13">
        <f t="shared" si="1"/>
        <v>0.12736630430425455</v>
      </c>
      <c r="L36" s="13">
        <f t="shared" si="1"/>
        <v>9.5576234730318177E-2</v>
      </c>
    </row>
    <row r="37" spans="1:12" x14ac:dyDescent="0.25">
      <c r="A37" s="7">
        <v>2014</v>
      </c>
      <c r="B37" s="8">
        <v>12095378704265.162</v>
      </c>
      <c r="C37" s="19"/>
      <c r="D37" s="15" t="s">
        <v>16</v>
      </c>
      <c r="E37" s="16">
        <f t="shared" si="3"/>
        <v>0.23389823978851343</v>
      </c>
      <c r="F37" s="24">
        <f t="shared" si="4"/>
        <v>1.4994826322441979E-2</v>
      </c>
      <c r="G37" s="16">
        <v>0.23389823978851343</v>
      </c>
      <c r="H37" s="19">
        <f t="shared" si="2"/>
        <v>0.24889306611095541</v>
      </c>
      <c r="J37" s="13">
        <f t="shared" si="1"/>
        <v>5.5712849572840062E-2</v>
      </c>
      <c r="K37" s="13">
        <f t="shared" si="1"/>
        <v>5.7763268751386931E-2</v>
      </c>
      <c r="L37" s="13">
        <f t="shared" si="1"/>
        <v>4.9178195534646862E-2</v>
      </c>
    </row>
    <row r="38" spans="1:12" x14ac:dyDescent="0.25">
      <c r="A38" s="7">
        <v>2015</v>
      </c>
      <c r="B38" s="8">
        <v>13290385963598.523</v>
      </c>
      <c r="C38" s="19"/>
      <c r="D38" s="15" t="s">
        <v>17</v>
      </c>
      <c r="E38" s="16">
        <f>B37/J24</f>
        <v>0.22185820030280387</v>
      </c>
      <c r="F38" s="24">
        <f t="shared" si="4"/>
        <v>1.4222959457745626E-2</v>
      </c>
      <c r="G38" s="16">
        <v>0.22185820030280387</v>
      </c>
      <c r="H38" s="19">
        <f t="shared" si="2"/>
        <v>0.2360811597605495</v>
      </c>
      <c r="J38" s="13">
        <f t="shared" si="1"/>
        <v>0.12130175910894492</v>
      </c>
      <c r="K38" s="13">
        <f t="shared" si="1"/>
        <v>0.10454424759097281</v>
      </c>
      <c r="L38" s="13">
        <f t="shared" si="1"/>
        <v>0.17514469053733084</v>
      </c>
    </row>
    <row r="39" spans="1:12" x14ac:dyDescent="0.25">
      <c r="A39" s="7">
        <v>2016</v>
      </c>
      <c r="B39" s="8">
        <v>15020802117719.922</v>
      </c>
      <c r="C39" s="19"/>
      <c r="D39" s="15" t="s">
        <v>18</v>
      </c>
      <c r="E39" s="16">
        <f>B38/J25</f>
        <v>0.2176227485832731</v>
      </c>
      <c r="F39" s="24">
        <f t="shared" si="4"/>
        <v>1.3951431707092676E-2</v>
      </c>
      <c r="G39" s="16">
        <v>0.2176227485832731</v>
      </c>
      <c r="H39" s="19">
        <f t="shared" si="2"/>
        <v>0.23157418029036578</v>
      </c>
      <c r="J39" s="14">
        <f>AVERAGE(J30:J38)</f>
        <v>0.12018387658511583</v>
      </c>
      <c r="K39" s="14">
        <f>AVERAGE(K30:K38)</f>
        <v>0.12160755419424442</v>
      </c>
      <c r="L39" s="14">
        <f>AVERAGE(L30:L38)</f>
        <v>0.11794752588891083</v>
      </c>
    </row>
    <row r="40" spans="1:12" x14ac:dyDescent="0.25">
      <c r="A40" s="20">
        <v>2017</v>
      </c>
      <c r="B40" s="21">
        <v>16078233539508.902</v>
      </c>
      <c r="C40" s="19"/>
      <c r="D40" s="15" t="s">
        <v>19</v>
      </c>
      <c r="E40" s="16">
        <f>B39/J26</f>
        <v>0.21956873775398453</v>
      </c>
      <c r="F40" s="24">
        <f t="shared" si="4"/>
        <v>1.4076185829511728E-2</v>
      </c>
      <c r="G40" s="16">
        <v>0.21956873775398453</v>
      </c>
      <c r="H40" s="19">
        <f t="shared" si="2"/>
        <v>0.23364492358349626</v>
      </c>
    </row>
    <row r="41" spans="1:12" ht="15.75" thickBot="1" x14ac:dyDescent="0.3">
      <c r="B41" s="11"/>
      <c r="C41" s="19"/>
      <c r="D41" s="15" t="s">
        <v>20</v>
      </c>
      <c r="E41" s="16">
        <f>B40/J27</f>
        <v>0.20981010236881648</v>
      </c>
      <c r="F41" s="24">
        <f t="shared" si="4"/>
        <v>1.3450575979360918E-2</v>
      </c>
      <c r="G41" s="16">
        <v>0.20981010236881648</v>
      </c>
      <c r="H41" s="19">
        <f t="shared" si="2"/>
        <v>0.22326067834817739</v>
      </c>
    </row>
    <row r="42" spans="1:12" ht="15.75" customHeight="1" x14ac:dyDescent="0.25">
      <c r="A42" s="34" t="s">
        <v>27</v>
      </c>
      <c r="B42" s="35"/>
      <c r="C42" s="19"/>
    </row>
    <row r="43" spans="1:12" x14ac:dyDescent="0.25">
      <c r="A43" s="36"/>
      <c r="B43" s="37"/>
      <c r="C43" s="19"/>
      <c r="D43" s="22">
        <v>0.18540000000000001</v>
      </c>
      <c r="E43" s="22">
        <v>0.21029999999999999</v>
      </c>
      <c r="G43" s="23">
        <f>AVERAGE(E31,H31)</f>
        <v>0.23365223718355876</v>
      </c>
    </row>
    <row r="44" spans="1:12" x14ac:dyDescent="0.25">
      <c r="A44" s="36"/>
      <c r="B44" s="37"/>
      <c r="C44" s="19"/>
      <c r="D44" s="22">
        <f>AVERAGE(D43:E43)</f>
        <v>0.19785</v>
      </c>
      <c r="E44" s="22">
        <v>0.36259999999999998</v>
      </c>
      <c r="G44" s="23">
        <f t="shared" ref="G44:G53" si="5">AVERAGE(E32,H32)</f>
        <v>0.21097168750186629</v>
      </c>
    </row>
    <row r="45" spans="1:12" ht="15.75" thickBot="1" x14ac:dyDescent="0.3">
      <c r="A45" s="38"/>
      <c r="B45" s="39"/>
      <c r="C45" s="19"/>
      <c r="D45" s="19">
        <f>D44*0.52+E44*0.48</f>
        <v>0.27693000000000001</v>
      </c>
      <c r="G45" s="23">
        <f t="shared" si="5"/>
        <v>0.20084702859066247</v>
      </c>
    </row>
    <row r="46" spans="1:12" x14ac:dyDescent="0.25">
      <c r="G46" s="23">
        <f t="shared" si="5"/>
        <v>0.23379803859250814</v>
      </c>
    </row>
    <row r="47" spans="1:12" x14ac:dyDescent="0.25">
      <c r="G47" s="23">
        <f t="shared" si="5"/>
        <v>0.17708838516407505</v>
      </c>
    </row>
    <row r="48" spans="1:12" x14ac:dyDescent="0.25">
      <c r="G48" s="23">
        <f t="shared" si="5"/>
        <v>0.21753142473366321</v>
      </c>
    </row>
    <row r="49" spans="7:7" x14ac:dyDescent="0.25">
      <c r="G49" s="23">
        <f t="shared" si="5"/>
        <v>0.24139565294973442</v>
      </c>
    </row>
    <row r="50" spans="7:7" x14ac:dyDescent="0.25">
      <c r="G50" s="23">
        <f t="shared" si="5"/>
        <v>0.22896968003167667</v>
      </c>
    </row>
    <row r="51" spans="7:7" x14ac:dyDescent="0.25">
      <c r="G51" s="23">
        <f t="shared" si="5"/>
        <v>0.22459846443681944</v>
      </c>
    </row>
    <row r="52" spans="7:7" x14ac:dyDescent="0.25">
      <c r="G52" s="23">
        <f t="shared" si="5"/>
        <v>0.22660683066874038</v>
      </c>
    </row>
    <row r="53" spans="7:7" x14ac:dyDescent="0.25">
      <c r="G53" s="23">
        <f t="shared" si="5"/>
        <v>0.21653539035849695</v>
      </c>
    </row>
    <row r="54" spans="7:7" x14ac:dyDescent="0.25">
      <c r="G54" s="23"/>
    </row>
  </sheetData>
  <mergeCells count="4">
    <mergeCell ref="D29:E29"/>
    <mergeCell ref="N25:N27"/>
    <mergeCell ref="A42:B45"/>
    <mergeCell ref="J29:L29"/>
  </mergeCells>
  <pageMargins left="0.7" right="0.7" top="0.75" bottom="0.75" header="0.3" footer="0.3"/>
  <pageSetup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% GTO MED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Rivera Vargas</dc:creator>
  <cp:lastModifiedBy>Luffi</cp:lastModifiedBy>
  <dcterms:created xsi:type="dcterms:W3CDTF">2018-01-31T22:13:39Z</dcterms:created>
  <dcterms:modified xsi:type="dcterms:W3CDTF">2018-04-18T05:20:23Z</dcterms:modified>
</cp:coreProperties>
</file>